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B6F" lockStructure="1"/>
  <bookViews>
    <workbookView xWindow="120" yWindow="450" windowWidth="23880" windowHeight="9675"/>
  </bookViews>
  <sheets>
    <sheet name="Incremental Technology Costs" sheetId="4" r:id="rId1"/>
    <sheet name="Baseline Data &amp; Costs" sheetId="1" r:id="rId2"/>
    <sheet name="Category Details" sheetId="3" r:id="rId3"/>
  </sheets>
  <calcPr calcId="145621"/>
</workbook>
</file>

<file path=xl/calcChain.xml><?xml version="1.0" encoding="utf-8"?>
<calcChain xmlns="http://schemas.openxmlformats.org/spreadsheetml/2006/main">
  <c r="C20" i="4" l="1"/>
  <c r="I80" i="4" l="1"/>
  <c r="I79" i="4"/>
  <c r="I78" i="4"/>
  <c r="I77" i="4"/>
  <c r="I76" i="4"/>
  <c r="I75" i="4"/>
  <c r="I74" i="4"/>
  <c r="I73" i="4"/>
  <c r="I72" i="4"/>
  <c r="I71" i="4"/>
  <c r="I69" i="4"/>
  <c r="I68" i="4"/>
  <c r="I67" i="4"/>
  <c r="I66" i="4"/>
  <c r="I64" i="4"/>
  <c r="D20" i="4" s="1"/>
  <c r="E20" i="4" s="1"/>
  <c r="F20" i="4" s="1"/>
  <c r="I63" i="4"/>
  <c r="I62" i="4"/>
  <c r="I61" i="4"/>
  <c r="I60" i="4"/>
  <c r="C19" i="4"/>
  <c r="D19" i="4" l="1"/>
  <c r="C22" i="4"/>
  <c r="C17" i="4"/>
  <c r="D22" i="4"/>
  <c r="D17" i="4"/>
  <c r="D18" i="4"/>
  <c r="E18" i="4" s="1"/>
  <c r="E22" i="4" l="1"/>
  <c r="F22" i="4" s="1"/>
  <c r="E19" i="4"/>
  <c r="F19" i="4" s="1"/>
  <c r="E17" i="4"/>
  <c r="F17" i="4" s="1"/>
  <c r="I43" i="1"/>
  <c r="F104" i="4"/>
  <c r="I104" i="4" s="1"/>
  <c r="I42" i="1"/>
  <c r="I103" i="4"/>
  <c r="I102" i="4"/>
  <c r="I101" i="4"/>
  <c r="I100" i="4"/>
  <c r="I99" i="4"/>
  <c r="I32" i="1"/>
  <c r="I33" i="1"/>
  <c r="I34" i="1"/>
  <c r="I35" i="1"/>
  <c r="I36" i="1"/>
  <c r="I37" i="1"/>
  <c r="I38" i="1"/>
  <c r="I39" i="1"/>
  <c r="I40" i="1"/>
  <c r="I41" i="1"/>
  <c r="I98" i="4"/>
  <c r="I97" i="4"/>
  <c r="C21" i="4" l="1"/>
  <c r="I91" i="4"/>
  <c r="I92" i="4"/>
  <c r="I93" i="4"/>
  <c r="I94" i="4"/>
  <c r="I95" i="4"/>
  <c r="I96" i="4"/>
  <c r="I90" i="4"/>
  <c r="D21" i="4" l="1"/>
  <c r="E21" i="4" s="1"/>
  <c r="F21" i="4" s="1"/>
</calcChain>
</file>

<file path=xl/sharedStrings.xml><?xml version="1.0" encoding="utf-8"?>
<sst xmlns="http://schemas.openxmlformats.org/spreadsheetml/2006/main" count="604" uniqueCount="323">
  <si>
    <t>Notes</t>
  </si>
  <si>
    <t>Source</t>
  </si>
  <si>
    <t>Date</t>
  </si>
  <si>
    <t>Model Number</t>
  </si>
  <si>
    <t>Total Equip Cost</t>
  </si>
  <si>
    <t>Labor hours</t>
  </si>
  <si>
    <t>Labor Rate</t>
  </si>
  <si>
    <t>Total Installed Cost</t>
  </si>
  <si>
    <t>Web</t>
  </si>
  <si>
    <t>Type</t>
  </si>
  <si>
    <t>Manufacturer</t>
  </si>
  <si>
    <t>Source Type</t>
  </si>
  <si>
    <t>Homeowner Install</t>
  </si>
  <si>
    <t>Y</t>
  </si>
  <si>
    <t>Category</t>
  </si>
  <si>
    <t>Short Definition</t>
  </si>
  <si>
    <t>Smart Lighting</t>
  </si>
  <si>
    <t>Lighting bulbs, controls, and fixtures that have automoated control functionality</t>
  </si>
  <si>
    <t>Smart Plug</t>
  </si>
  <si>
    <t>Proxy hardware piece that controls or provides feedback about connected energy consuming devices</t>
  </si>
  <si>
    <t>Smart Hub</t>
  </si>
  <si>
    <t>Device that enables and manages interaction between existing smart hardware within a single home</t>
  </si>
  <si>
    <t>Smart Hub and Smart Switch</t>
  </si>
  <si>
    <t>Dual function  wall mounted smart switch that also enables and manages interaction between existing smart hardware within a single home</t>
  </si>
  <si>
    <t>Smart Switch</t>
  </si>
  <si>
    <t>Wi-fi enabled wall switch that controls or provides feedback about connected energy consuming devices</t>
  </si>
  <si>
    <t>Smart Appliance</t>
  </si>
  <si>
    <t>Communicating appliance which can be controlled remotely via various interfaces</t>
  </si>
  <si>
    <t>Smart Thermostat</t>
  </si>
  <si>
    <t>HVAC wi-fi enabled control utilizing remote or rule based mechanisms</t>
  </si>
  <si>
    <t>Energy Portal</t>
  </si>
  <si>
    <t>Online dashboard that is consumer or utility facing</t>
  </si>
  <si>
    <t>Data Analytics Platform</t>
  </si>
  <si>
    <t>Cloud based analytics platform that analyzes large volumes of data collected from existing smart hardware</t>
  </si>
  <si>
    <t>In-Home Display</t>
  </si>
  <si>
    <t>Physical display that collects data from existing hardware and provides real time feedback and/or prompts</t>
  </si>
  <si>
    <t>Load Monitor</t>
  </si>
  <si>
    <t>Single non communicating piece of hardware that displays energy consumption data of the connected appliance or devices</t>
  </si>
  <si>
    <t>Load Monitor + Smart Plug</t>
  </si>
  <si>
    <t>Single communicating piece of hardware that displays energy consumption data of the connected appliance or devices</t>
  </si>
  <si>
    <t>Smart Home Platform</t>
  </si>
  <si>
    <t>Software platform that enables multiple different hardware devices to operate as a home energy management system</t>
  </si>
  <si>
    <t>Web Service Platform</t>
  </si>
  <si>
    <t>Cloud-based platform that focuses on more than just energy</t>
  </si>
  <si>
    <t>Manufacturers</t>
  </si>
  <si>
    <t>Aeon Labs Aerotec, Alarm.com, Bayit Home Automation, Belkin, Centralite, Cree, Flux, GE, Lutron, Osram, Philips, STACK</t>
  </si>
  <si>
    <t>Aeon Labs, Anucuoo, Bayit, Belkin, Smartstrip, Centralite, D-Link, Embertec, Enerwave, FutureDash, GE, Insteon, Lockstate CONNECT, Lowes, P3 International, Plum, Schnieder Eectric, Tenrehte, Thinkeco, TriCascade, TrickleStar, Vera, Visible Energy Inc., Wattsopper, Wink</t>
  </si>
  <si>
    <t>Low End Product</t>
  </si>
  <si>
    <t>High End Product</t>
  </si>
  <si>
    <t>Mid-Range</t>
  </si>
  <si>
    <t>Aeon Labs, Control4, Insteon, Lowes, Nuri Telecom, Rainforest Automation, Smartenit, SmartThings, Thinkeco, Vera, Visible Energy Inc, Wink</t>
  </si>
  <si>
    <t>Baseline</t>
  </si>
  <si>
    <t>bRight Switch</t>
  </si>
  <si>
    <t>$130 allows for control of enabled devices via wifi network. Features include security alarm, live/recorded video, motion sensing, 2 way comunication with phone</t>
  </si>
  <si>
    <t>ADT, Alarm.com, Echo, Apple, AT&amp;T, Ayla Networks, bRight, Comcast, CubeSensors, iControl, Iotas, Lowes, Lutron, Nexia Home Intelligence, OpenHome PEQ, Panasonic, Savant, Sequentric, Smappee, SmartThings, TriCascade, Verizon, Vivint, Wink</t>
  </si>
  <si>
    <t>Subscription based services range from $5-50/month,. Install costs range from a couple hundred dollars into the thousands depending on how many devices are connected</t>
  </si>
  <si>
    <t>Plum</t>
  </si>
  <si>
    <t>$90 for a wifi conntcted dimmer switch that control lights in a single room</t>
  </si>
  <si>
    <t>1B First Build, EGO, GE Appliances, LG, Rachio, SmartThings, Whirlpool</t>
  </si>
  <si>
    <t>$800-2000 for appliances (refrigerators, clothes washers/dryers, dishwashers) configured with wifi to optimize control, monitor energy usage.</t>
  </si>
  <si>
    <t>Manually controlled appliances, baselines will vary widely based on appliance type</t>
  </si>
  <si>
    <t>Alarm.com, Allure Energy, Carrier, Centralite, Cooper Power Systems, Ecobee, Honeywell, Lockstate CONNECT, Lowes, Nest, RCS Technology, Schneider Electric, York</t>
  </si>
  <si>
    <t>$100 for a 7 day (5-2) programmable thermostat</t>
  </si>
  <si>
    <t>$130-200 for a wifi enableed smart thermostat</t>
  </si>
  <si>
    <t>$250-500 for wifi enabled, self programmable, commuicating thermostat capable of controlling HVAC systems</t>
  </si>
  <si>
    <t>Aclara, Aeon Labs, Bidgely, Brultech, C3, Calico Energy Services, Comverge, EarthNetworks, EcoFactor, Efergy, eGuage,  EnergyAware, EnergyCap, EnergySavvy, Enphase, Eyedro, GridPoint, iFactor, Joulebug, Lucid Design, Makad Energy, Noveda Technologies, OPower, People Power Co, Powerhouse Dynamics, RCS Technologies, Schnieder ELectric, Silver Spring Network, Simple Energy, SmartThings, SolarCity, SunPower, Tendril, Thinkeco, Wattvision, Wink, Yshape</t>
  </si>
  <si>
    <t>$80-100 start cost along with $25-60 for each sensor point. Control home energy systems in real time remotely</t>
  </si>
  <si>
    <t>$250-1000 for residential energy/load monitoring system accessible via web platform</t>
  </si>
  <si>
    <t>Monthly utility bill</t>
  </si>
  <si>
    <t>AutoGrid, Ceiva Energy, Comverge, EcoFactor, EnegyHub, Greenwave Systems, Intamac, Intamac, Kamstrup, Landis+Gyr, Nest, Opower, Tendril</t>
  </si>
  <si>
    <t>???</t>
  </si>
  <si>
    <t>No cost information available. Utility integrated thermostat platform, engage customers, encourage DR participation, see realtime demand, energy usage</t>
  </si>
  <si>
    <t>Ambient Devices, AzTech Associates Inc. Blue Line Innovations, Brand Electronics, Creston, Current Cost, Efergy, Energate, Energy Inc, Ensurpa, Insteon, Leviton, P3 International, Rainforest Automation, RCS Technology, Schnieder Electric, Wink</t>
  </si>
  <si>
    <t>$30-50 provides real time energy consumption of a single plug load</t>
  </si>
  <si>
    <t>$70-150 link wireslessly to smart meter, show energy use of smart plug configured devices</t>
  </si>
  <si>
    <t>$180-300 links to all wifi enabled devices, can provide feedback from utility, provides feedback for reducing energy consumption</t>
  </si>
  <si>
    <t>P3 International</t>
  </si>
  <si>
    <t>Belkin, Cooper Power Systems, EarthTECHLING, Ensurpa, EnTek LLC, Floureon, P3 International, RCS Technology, Reliance Controls, Rosewill, TrickleStar, U-Vue, Watts Up?, WiTenergy</t>
  </si>
  <si>
    <t>$13-20 displays standby power levels for plugged in devices, essentially a spot power meter</t>
  </si>
  <si>
    <t>$30-80 monitors energy usage of socket, high end of category includes load monitoring power strips</t>
  </si>
  <si>
    <t>$100+ for a load monitoring hub which can be configured with multiple smart plugs</t>
  </si>
  <si>
    <t>$60 smart plug with motion sensor, standby killer, load monitoring capabilities</t>
  </si>
  <si>
    <t>IFTTT, Interactive Voice</t>
  </si>
  <si>
    <t>Qty</t>
  </si>
  <si>
    <t>$15-25 LED with wireless controls, dimmable</t>
  </si>
  <si>
    <t>$25-80 bluetooth/wifi enabled bulb; multi-color options, custom scheduling</t>
  </si>
  <si>
    <t>$80-200 for smart bulb which is responsive to daylight, time of day via phone sync. Higher end intends to minimize user interaction</t>
  </si>
  <si>
    <t>$40-70 sockets which you can control remotely, monitor usage, safety feature shuts off overheating plugs</t>
  </si>
  <si>
    <t>$80+ sockets which monitor &amp; store additional information including dwelling time, occupancy, different user habits. Higher end models include data analytics capabilities</t>
  </si>
  <si>
    <t>$10-30 sockets that eliminate standby power draw using shutoff after timed interval/set timer</t>
  </si>
  <si>
    <t xml:space="preserve">$300+ for command center kit which controls all enabled devices (through panel and via phone). </t>
  </si>
  <si>
    <t>$90-150 hub to control other enabled devices wirelessly, remotely, syncs with most smart products and allows for control of all of them through single module</t>
  </si>
  <si>
    <t>$50 for starter hub which can be used to control variety of other enabled devices. Devices include smart lighting, locks, plugs, thermostats but limited compatibility</t>
  </si>
  <si>
    <t>$100 for hub and $30-60 for individual sensors which can monitor temperature, humidity, vibration, water leaks, motion, etc. of different appliances</t>
  </si>
  <si>
    <t xml:space="preserve">$150-250 for system which can add a number of wifi enabled devices </t>
  </si>
  <si>
    <t>Conventional thermostat</t>
  </si>
  <si>
    <t>Bulbs controlled via a wall switch. Options include dimmers, occ sensors or timers</t>
  </si>
  <si>
    <t>Plug in devices controlled manually</t>
  </si>
  <si>
    <t>Plug in devices (along with other non-energy using elements) controlled manually</t>
  </si>
  <si>
    <t>$230 internet based automaion service for communication between internet connected products</t>
  </si>
  <si>
    <t>http://www.amazon.com/Nest-Learning-Thermostat-3rd-Generation/dp/B0131RG6VK/ref=sr_1_2?ie=UTF8&amp;qid=1456846149&amp;sr=8-2&amp;keywords=nest</t>
  </si>
  <si>
    <t>http://www.amazon.com/Honeywell-TH8732WF5018-Lyric-WiFi-Enabled-Thermostat/dp/B00KX3M1LA</t>
  </si>
  <si>
    <t>http://www.amazon.com/Allure-Energy-Inc-EverSense-Thermostat/dp/B00GIQW2F6</t>
  </si>
  <si>
    <t>http://www.amazon.com/Schneider-Electric-Wiser-Thermostat-Comfort/dp/B00X6BCRK6</t>
  </si>
  <si>
    <t>http://www.amazon.com/gp/offer-listing/B009AVRB1Q/ref=olp_from_sims</t>
  </si>
  <si>
    <t>Nest</t>
  </si>
  <si>
    <t>ecobee3</t>
  </si>
  <si>
    <t>Honeywell</t>
  </si>
  <si>
    <t>Lyric</t>
  </si>
  <si>
    <t>Allure</t>
  </si>
  <si>
    <t>EverSense</t>
  </si>
  <si>
    <t>Schneider Electric</t>
  </si>
  <si>
    <t>Wiser Air</t>
  </si>
  <si>
    <t>Venstar</t>
  </si>
  <si>
    <t>Voyager</t>
  </si>
  <si>
    <t>http://www.amazon.com/RCS-Z-Wave-Communicating-Thermostat-001-01773/dp/B007C8UJLI/ref=sr_1_1?ie=UTF8&amp;qid=1456936344&amp;sr=8-1&amp;keywords=rcs+tz45+thermostat</t>
  </si>
  <si>
    <t>RCS</t>
  </si>
  <si>
    <t>001-01773</t>
  </si>
  <si>
    <t>Programmable Thermostat</t>
  </si>
  <si>
    <t>Lux</t>
  </si>
  <si>
    <t>TX9600TS</t>
  </si>
  <si>
    <t>RTH7500D</t>
  </si>
  <si>
    <t>http://www.amazon.com/Lux-TX9600TS-Universal-Programmable-Thermostat/dp/B0044UYVFW/ref=sr_1_1?ie=UTF8&amp;qid=1456937036&amp;sr=8-1&amp;keywords=7+day+programmable+thermostat</t>
  </si>
  <si>
    <t>http://www.amazon.com/Honeywell-RTH7500D-Conventional-Programmable-Thermostat/dp/B000EW80Q0/ref=sr_1_2?ie=UTF8&amp;qid=1456937036&amp;sr=8-2&amp;keywords=7+day+programmable+thermostat</t>
  </si>
  <si>
    <t>http://www.amazon.com/Honeywell-7-Day-Programmable-Thermostat/dp/B00A9IBZI4/ref=sr_1_6?ie=UTF8&amp;qid=1456937036&amp;sr=8-6&amp;keywords=7+day+programmable+thermostat</t>
  </si>
  <si>
    <t>RCT8103A</t>
  </si>
  <si>
    <t>http://www.amazon.com/Honeywell-RTH7600D-Touchscreen-Programmable-Thermostat/dp/B001FWZ7IW/ref=sr_1_7?ie=UTF8&amp;qid=1456937036&amp;sr=8-7&amp;keywords=7+day+programmable+thermostat</t>
  </si>
  <si>
    <t>RTH7600D</t>
  </si>
  <si>
    <t>Samsung</t>
  </si>
  <si>
    <t>Wink</t>
  </si>
  <si>
    <t>D-Link / Staples</t>
  </si>
  <si>
    <t>Lutron</t>
  </si>
  <si>
    <t>Belkin</t>
  </si>
  <si>
    <t>Smart Things</t>
  </si>
  <si>
    <t>Connect Hub</t>
  </si>
  <si>
    <t>Smart Bridge</t>
  </si>
  <si>
    <t>WeMo Maker</t>
  </si>
  <si>
    <t>http://www.amazon.com/Wink-PWHUB-WH17-Connected-Home-Hub/dp/B00PV6GAI4/ref=sr_1_1?s=hi&amp;ie=UTF8&amp;qid=1456938045&amp;sr=1-1&amp;keywords=wink+hub</t>
  </si>
  <si>
    <t>http://www.amazon.com/D-Link-Staples-Connect-Hub-Powered/dp/B0156YFPH2/ref=sr_1_1?ie=UTF8&amp;qid=1456938121&amp;sr=8-1&amp;keywords=d+link+staples+connect+hub</t>
  </si>
  <si>
    <t>Philips</t>
  </si>
  <si>
    <t>WeMo LED</t>
  </si>
  <si>
    <t>Osram</t>
  </si>
  <si>
    <t>Lightify</t>
  </si>
  <si>
    <t>LIFX</t>
  </si>
  <si>
    <t>Lighting</t>
  </si>
  <si>
    <t>Hue 455311</t>
  </si>
  <si>
    <t>Hue 455303</t>
  </si>
  <si>
    <t>Starter kit (2xA19 LEDs &amp; hub)</t>
  </si>
  <si>
    <t xml:space="preserve">Philips </t>
  </si>
  <si>
    <t>Hue LUX 433714</t>
  </si>
  <si>
    <t>Hue LUX 453761</t>
  </si>
  <si>
    <t>1xA19 dimmable LED (color &amp; white)</t>
  </si>
  <si>
    <t>http://www.amazon.com/Philips-455311-White-Extension-Bulb/dp/B014H2OZ1Q/ref=sr_1_2?ie=UTF8&amp;qid=1457011224&amp;sr=8-2&amp;keywords=philips+hue+a19</t>
  </si>
  <si>
    <t>http://www.amazon.com/Philips-433714-Personal-Wireless-Lighting/dp/B00O0EZ94O/ref=pd_sim_60_7?ie=UTF8&amp;dpID=41se8Cj-JLL&amp;dpSrc=sims&amp;preST=_AC_UL160_SR160%2C160_&amp;refRID=0VC9YYP2964YF02V9MSM</t>
  </si>
  <si>
    <t>http://www.amazon.com/dimmable-LIGHTIFY-CLASSIC-Equivalent-Daylight/dp/B019WVBIEY/ref=sr_1_1?s=hi&amp;ie=UTF8&amp;qid=1457013087&amp;sr=1-1&amp;keywords=lightify</t>
  </si>
  <si>
    <t>1xA19 dimmable LED (RGB &amp; whites)</t>
  </si>
  <si>
    <t>1xA19 dimmable LED (whites)</t>
  </si>
  <si>
    <t>http://www.amazon.com/dimmable-LIGHTIFY-Equivalent-temperature-adjustable/dp/B00R3ID2BG/ref=pd_sim_60_1?ie=UTF8&amp;dpID=41K8CyBcsrL&amp;dpSrc=sims&amp;preST=_AC_UL160_SR160%2C160_&amp;refRID=0WF3N3PVJ7ZJGSQ17CD6</t>
  </si>
  <si>
    <t>http://www.amazon.com/LIGHTIFY-Starter-wireless-Products-dimmable/dp/B00R3ID25W/ref=pd_sim_60_4?ie=UTF8&amp;dpID=31LjQWqeRGL&amp;dpSrc=sims&amp;preST=_AC_UL160_SR160%2C160_&amp;refRID=0XYAK1EB6EB997AVN0RR</t>
  </si>
  <si>
    <t>Starter kit (1xA19 white LED &amp; hub)</t>
  </si>
  <si>
    <t>http://www.amazon.com/Philips-432690-Ambiance-Single-Frustration/dp/B00HNLQQ7K/ref=sr_1_1?s=hi&amp;ie=UTF8&amp;qid=1457013546&amp;sr=1-1&amp;keywords=philips+hue+br30</t>
  </si>
  <si>
    <t>Hue 432690</t>
  </si>
  <si>
    <t>1xBR30 dimmable LED (color &amp; whites)</t>
  </si>
  <si>
    <t>http://www.amazon.com/Philips-458489-Hue-Bridge-Frustration/dp/B014H2P42K/ref=pd_sim_60_3?ie=UTF8&amp;dpID=31ASygBrzqL&amp;dpSrc=sims&amp;preST=_AC_UL160_SR159%2C160_&amp;refRID=0RSEW6MZ3ZNCDB93YG5B</t>
  </si>
  <si>
    <t>Hue 458489</t>
  </si>
  <si>
    <t>http://www.amazon.com/dimmable-Reflector-Equivalent-temperature-adjustable/dp/B0196M5YAS/ref=sr_1_1?s=hi&amp;ie=UTF8&amp;qid=1457014149&amp;sr=1-1&amp;keywords=osram+lightify+br30</t>
  </si>
  <si>
    <t>http://www.amazon.com/LIGHTIFY-wireless-connected-lighting-technology/dp/B00R1PB2T0/ref=pd_sim_60_3?ie=UTF8&amp;dpID=41Qt-FB5N4L&amp;dpSrc=sims&amp;preST=_AC_UL160_SR160%2C160_&amp;refRID=0MWNJ792YH8EAV2VAQR9</t>
  </si>
  <si>
    <t>1 lighting bridge</t>
  </si>
  <si>
    <t>1xA19 dimmable LED</t>
  </si>
  <si>
    <t>http://www.amazon.com/WeMo-Smart-Enabled-Starter-Required/dp/B00MMLTUII/ref=pd_bxgy_422_img_2?ie=UTF8&amp;refRID=1DV9SARNYKMH1KZ5GJ80</t>
  </si>
  <si>
    <t>http://www.belkin.com/us/F5Z0489-Belkin/p/P-F5Z0489;jsessionid=4D26E6A246E2A9FC24C172FD5EE8B8FF/</t>
  </si>
  <si>
    <t>http://www.homedepot.com/p/Cree-Connected-60W-Equivalent-Soft-White-A19-Dimmable-LED-Light-Bulb-BA19-08027OMF-12CE26-1C100/206593642;jsessionid=48287A848D70DC78DB60B00ABDF723EE</t>
  </si>
  <si>
    <t>Cree</t>
  </si>
  <si>
    <t xml:space="preserve">Connected </t>
  </si>
  <si>
    <t>http://www.homedepot.com/p/GE-Link-60W-Equivalent-Soft-White-2700K-A19-Connected-Home-LED-Light-Bulb-PSB19-SW27/205404345?MERCH=REC-_-PIPHorizontal1_rr-_-206593642-_-205404345-_-N</t>
  </si>
  <si>
    <t>GE</t>
  </si>
  <si>
    <t>Link</t>
  </si>
  <si>
    <t>http://www.amazon.com/GE-Wireless-Connected-65-Watt-Equivalent/dp/B00NO8DY0I/ref=sr_1_1?s=hi&amp;ie=UTF8&amp;qid=1457015337&amp;sr=1-1&amp;keywords=ge+link+br30</t>
  </si>
  <si>
    <t>1xBR30 dimmable LED (white)</t>
  </si>
  <si>
    <t>http://www.amazon.com/GE-Starter-PLINK-SKIT-Wireless-Light/dp/B00TJ4WMZE/ref=bdl_pop_ttl_B00TJ4WMZE</t>
  </si>
  <si>
    <t>http://www.amazon.com/LIFX-White-Adjustable-Dimmable-Required/dp/B00XUW0ZFU/ref=sr_1_3?s=hi&amp;ie=UTF8&amp;qid=1457015690&amp;sr=1-3&amp;keywords=lifx</t>
  </si>
  <si>
    <t>Smart LED</t>
  </si>
  <si>
    <t>http://www.amazon.com/LIFX-Adjustable-Multicolor-Dimmable-Required/dp/B0161IJ5F0/ref=pd_sim_60_1?ie=UTF8&amp;dpID=51RzSKh288L&amp;dpSrc=sims&amp;preST=_AC_UL160_SR117%2C160_&amp;refRID=0JQDK0B886XDSDSCK1C0</t>
  </si>
  <si>
    <t>1xA19 dimmable LED (white)</t>
  </si>
  <si>
    <t>http://www.amazon.com/LIFX-White-Adjustable-Dimmable-Required/dp/B0161IJ5S2/ref=pd_sim_60_3?ie=UTF8&amp;dpID=51zYrc7VTOL&amp;dpSrc=sims&amp;preST=_AC_UL160_SR138%2C160_&amp;refRID=1TWKSH7CCPTX1W89YVK9</t>
  </si>
  <si>
    <t>http://www.amazon.com/LIFX-Adjustable-Multicolor-Dimmable-Required/dp/B0161IJ55U/ref=pd_sim_60_2?ie=UTF8&amp;dpID=51GkOTcVc6L&amp;dpSrc=sims&amp;preST=_AC_UL160_SR138%2C160_&amp;refRID=0KB6WFNG5PHXTQBTRCJV</t>
  </si>
  <si>
    <t>Smart Appliances</t>
  </si>
  <si>
    <t>Whirlpool</t>
  </si>
  <si>
    <t>LG</t>
  </si>
  <si>
    <t>Smart washer</t>
  </si>
  <si>
    <t>Smart dryer</t>
  </si>
  <si>
    <t>SmartThinQ washer</t>
  </si>
  <si>
    <t>SmartThinQ dryer</t>
  </si>
  <si>
    <t>http://www.whirlpool.com/-%5bWFL98HEBU%5d-1021442/WFL98HEBU/</t>
  </si>
  <si>
    <t>http://www.homedepot.com/p/Whirlpool-Cabrio-5-3-cu-ft-High-Efficiency-Smart-Top-Load-Washer-with-Steam-and-Mobile-Laundry-App-in-Chrome-Shadow-ENERGY-STAR-WTW8700EC/206590229</t>
  </si>
  <si>
    <t>Cabrio</t>
  </si>
  <si>
    <t>App connnectivity, no demand shift feature</t>
  </si>
  <si>
    <t>http://www.homedepot.com/p/Whirlpool-Cabrio-8-8-cu-ft-Smart-Electric-Dryer-with-Steam-and-Mobile-Laundry-App-in-Chrome-Shadow-ENERGY-STAR-WED8700EC/206590246</t>
  </si>
  <si>
    <t>Link no longer active. Product appears to have been discontinued</t>
  </si>
  <si>
    <t>http://www.gerhardsappliance.com//products/lg/wt6001hv.html</t>
  </si>
  <si>
    <t>Out of stock nearly everywhere. Discontinued</t>
  </si>
  <si>
    <t>http://www.orvilles.com/en/catalog/product/127413-LG-DLEX6001V</t>
  </si>
  <si>
    <t>TrickleStar</t>
  </si>
  <si>
    <t>Embertec</t>
  </si>
  <si>
    <t>7 outlet strip</t>
  </si>
  <si>
    <t>12 outlet strip</t>
  </si>
  <si>
    <t>4 outlet strip</t>
  </si>
  <si>
    <t>8 outlet strip</t>
  </si>
  <si>
    <t>Initial Progress Cost</t>
  </si>
  <si>
    <t>http://www.amazon.com/Embertec-EPUSAV-ET-01-Emberplug-AV/dp/B00LRZ5IOU</t>
  </si>
  <si>
    <t>http://www.amazon.com/gp/offer-listing/B00PU0FW1C/ref=dp_olp_new_mbc?ie=UTF8&amp;condition=new</t>
  </si>
  <si>
    <t>http://www.amazon.com/Philips-SlimStyle-Equivalent-Dimmable-3-Pack/dp/B00R82DK3M/ref=sr_1_10?s=hi&amp;ie=UTF8&amp;qid=1457018943&amp;sr=1-10&amp;keywords=a19+dimmable+led</t>
  </si>
  <si>
    <t>SlimStyle</t>
  </si>
  <si>
    <t>http://www.amazon.com/TCP-LA1027KND6-LED-A19-Equivalent/dp/B00KDZGBM8/ref=pd_sim_60_6?ie=UTF8&amp;dpID=41hduAkwkrL&amp;dpSrc=sims&amp;preST=_AC_UL160_SR160%2C160_&amp;refRID=0E4ZWMRQ7ZJQRBARXPZA</t>
  </si>
  <si>
    <t>2xA19 dimmable LEDs (10.00 a piece)</t>
  </si>
  <si>
    <t>RLA1050KD2</t>
  </si>
  <si>
    <t>3xA19 non dimming LEDs (3.53 a piece)</t>
  </si>
  <si>
    <t>2xA19 dimmable LEDs (8.98 a piece)</t>
  </si>
  <si>
    <t>http://www.amazon.com/gp/product/B00KDZGBM8?keywords=a19%20led&amp;qid=1457020090&amp;ref_=sr_1_3&amp;sr=8-3</t>
  </si>
  <si>
    <t>TCP</t>
  </si>
  <si>
    <t>LA1027KND6</t>
  </si>
  <si>
    <t>6xA19 non-dimming LEDs (3.40a piece)</t>
  </si>
  <si>
    <t>http://www.amazon.com/Philips-455931-Equivalent-Dimmable-Frustration/dp/B00TZ904Q2/ref=sr_1_13?s=hi&amp;ie=UTF8&amp;qid=1457020219&amp;sr=1-13&amp;keywords=dimmable+a19</t>
  </si>
  <si>
    <t>Power Strip</t>
  </si>
  <si>
    <t>http://www.amazon.com/Belkin-BE112230-08-12-Outlet-Surge-Protector/dp/B000J2EN4S/ref=sr_1_2?s=hi&amp;ie=UTF8&amp;qid=1457020267&amp;sr=1-2&amp;keywords=power+strips</t>
  </si>
  <si>
    <t>http://www.amazon.com/AmazonBasics-6-Outlet-Surge-Protector-Power/dp/B00TP1C51M/ref=pd_sim_23_5?ie=UTF8&amp;dpID=41wrQ49UMkL&amp;dpSrc=sims&amp;preST=_AC_UL160_SR160%2C160_&amp;refRID=19QESZXE3REYS0YKM0CH</t>
  </si>
  <si>
    <t>AmazonBasics</t>
  </si>
  <si>
    <t>6 outlet strip</t>
  </si>
  <si>
    <t>http://www.lg.com/us/washers/lg-WT5170HV-top-load-washer</t>
  </si>
  <si>
    <t>http://www.lg.com/us/dryers/lg-DLGX5171V-gas-dryer</t>
  </si>
  <si>
    <t>Steam Dryer</t>
  </si>
  <si>
    <t>Washer</t>
  </si>
  <si>
    <t>http://www.whirlpool.com/laundry-1/laundry-2/washers-3/-[WTW8700EC]-5569596/WTW8700EC/</t>
  </si>
  <si>
    <t>http://www.whirlpool.com/laundry-1/laundry-2/dryers-3/-[WED97HEDW]-1022120/WED97HEDW/</t>
  </si>
  <si>
    <t>Dryer</t>
  </si>
  <si>
    <t>http://www.plessers.com/Lg/lre3027st.htm</t>
  </si>
  <si>
    <t>Oven range</t>
  </si>
  <si>
    <t>SmartThinQ oven</t>
  </si>
  <si>
    <t>http://www.homedepot.com/p/LG-Electronics-30-in-6-3-cu-ft-Electric-Range-with-Self-Cleaning-in-Stainless-Steel-LRE3021ST/203618533?keyword=LRE3021ST&amp;AID=10368321&amp;PID=1796839&amp;SID=135334703&amp;cm_mmc=CJ-_-1796839-_-10368321&amp;cj=true</t>
  </si>
  <si>
    <t xml:space="preserve">LG </t>
  </si>
  <si>
    <t>Tier 2 Advanced Power Strips</t>
  </si>
  <si>
    <t xml:space="preserve"> </t>
  </si>
  <si>
    <t>Appliances</t>
  </si>
  <si>
    <t>Incremental Cost Calculation</t>
  </si>
  <si>
    <t>Average Baseline Cost</t>
  </si>
  <si>
    <t>Average Smart Product Cost</t>
  </si>
  <si>
    <t>Calculated Incremental Cost ($)</t>
  </si>
  <si>
    <t>Calculated Incremental Cost (%)</t>
  </si>
  <si>
    <t>Technology</t>
  </si>
  <si>
    <t>Smart Applicances</t>
  </si>
  <si>
    <t>Electric Range</t>
  </si>
  <si>
    <t>http://www.homedepot.com/p/GE-Profile-30-in-5-3-cu-ft-Electric-Range-with-Self-Cleaning-Convection-Oven-in-Stainless-Steel-PB930SJSS/206214791?keyword=084691812586&amp;AID=10368321&amp;PID=1796839&amp;SID=133054834&amp;cm_mmc=CJ-_-1796839-_-10368321&amp;cj=true</t>
  </si>
  <si>
    <t>Offers programmable features that must be implemented by user</t>
  </si>
  <si>
    <t>Gas Range</t>
  </si>
  <si>
    <t>http://www.homedepot.com/p/GE-Profile-30-in-5-6-cu-ft-Gas-Range-with-Self-Cleaning-Convection-Oven-in-Stainless-Steel-PGB940ZEJSS/206214837?keyword=084691811510&amp;AID=10368321&amp;PID=1796839&amp;SID=136481379&amp;cm_mmc=CJ-_-1796839-_-10368321&amp;cj=true</t>
  </si>
  <si>
    <t>Electric Range w/ WiFi Connect</t>
  </si>
  <si>
    <t>Gas Range w/ WiFi Connect</t>
  </si>
  <si>
    <t>http://www.homedepot.com/p/GE-Profile-30-in-5-3-cu-ft-Electric-Range-with-Self-Cleaning-Convection-Oven-in-Stainless-Steel-PB911SJSS/206214854</t>
  </si>
  <si>
    <t>http://www.homedepot.com/p/GE-5-6-cu-ft-Slide-In-Gas-Range-with-Self-Cleaning-Convection-Oven-in-Stainless-Steel-JGS750SEFSS/204403826</t>
  </si>
  <si>
    <t>Refrigerator w/ WiFi Connect</t>
  </si>
  <si>
    <t>http://www.homedepot.com/p/GE-Cafe-36-in-27-8-cu-ft-French-Door-Refrigerator-with-Keurig-K-Cup-in-Stainless-Steel-CFE28USHSS/206355471;jsessionid=1571BDC83B3A9DD5CA155576505C189F</t>
  </si>
  <si>
    <t>French Door Refrigerator</t>
  </si>
  <si>
    <t>http://www.homedepot.com/p/GE-23-8-cu-ft-French-Door-Refrigerator-in-Stainless-Steel-GFE24JSKSS/206874257</t>
  </si>
  <si>
    <t>Washer w/ WiFi Connect</t>
  </si>
  <si>
    <t>http://www.homedepot.com/p/GE-5-1-cu-ft-High-Efficiency-Top-Load-Washer-with-Steam-in-Metallic-Carbon-ENERGY-STAR-GTW860SPJMC/205934465?keyword=084691810179&amp;AID=10368321&amp;PID=1796839&amp;SID=136485867&amp;cm_mmc=CJ-_-1796839-_-10368321&amp;cj=true</t>
  </si>
  <si>
    <t>http://www.homedepot.com/p/GE-5-1-cu-ft-High-Efficiency-Top-Load-Washer-in-White-ENERGY-STAR-GTW810SSJWS/205908390</t>
  </si>
  <si>
    <t>Dryer w/ WiFi Connect</t>
  </si>
  <si>
    <t>http://www.homedepot.com/p/GE-7-8-cu-ft-Gas-Dryer-with-Steam-in-Metallic-Carbon-GTD86GSPJMC/205934462?keyword=084691810452&amp;AID=10368321&amp;PID=1796839&amp;SID=133061250&amp;cm_mmc=CJ-_-1796839-_-10368321&amp;cj=true</t>
  </si>
  <si>
    <t>http://www.homedepot.com/p/GE-7-8-cu-ft-Gas-Dryer-in-White-GTD81GSSJWS/205908389</t>
  </si>
  <si>
    <t>Rheem</t>
  </si>
  <si>
    <t>Hybrid Water Heater w/ WiFi Connect</t>
  </si>
  <si>
    <t>Hybrid Water Heater w/ EcoNet</t>
  </si>
  <si>
    <t>Wifi module sold separately ($50) but included in equipment cost. Rebate available from some utilities</t>
  </si>
  <si>
    <t>Offers programmable features that must be implemented by user. Rebate available from some utilities</t>
  </si>
  <si>
    <t>http://www.homedepot.com/p/GE-Profile-Top-Control-Dishwasher-in-Stainless-Steel-with-Stainless-Steel-Tub-PDT760SSJSS/206355407?keyword=084691814528&amp;AID=10368321&amp;PID=1796839&amp;SID=136512223&amp;cm_mmc=CJ-_-1796839-_-10368321&amp;cj=true</t>
  </si>
  <si>
    <t>Dishwasher w/ WiFi Connect</t>
  </si>
  <si>
    <t>Dishwasher</t>
  </si>
  <si>
    <t>http://www.homedepot.com/p/GE-Profile-Top-Control-Dishwasher-in-Stainless-Steel-with-Stainless-Steel-Tub-PDT750SSFSS/204417268?keyword=PDT750SSFSS&amp;AID=10368321&amp;PID=1796839&amp;SID=133087622&amp;cm_mmc=CJ-_-1796839-_-10368321&amp;cj=true</t>
  </si>
  <si>
    <t>http://www.homedepot.com/p/Rheem-Performance-Platinum-50-Gal-High-Efficiency-12-Year-Warranty-Hybrid-Electric-Water-Heater-with-Mobile-Alerts-XE50T12EH45U0/206214141</t>
  </si>
  <si>
    <t>http://www.lowes.com/pd_665053-83-GEH50DFEJSR_0__?Ntt=GEH50DFEJSR&amp;UserSearch=GEH50DFEJSR&amp;productId=50335967&amp;rpp=32&amp;AID=10935405&amp;PID=1796839&amp;SID=136516327&amp;cm_mmc=AFF_CJ-_-1796839-_-1634220-_-10935405</t>
  </si>
  <si>
    <t>Electric Water Heater</t>
  </si>
  <si>
    <t>http://www.homedepot.com/p/Rheem-Performance-Platinum-50-Gal-Electric-Water-Heater-with-Mobile-Alerts-and-12-Year-Warranty-XE50M12EC55U1/205810439</t>
  </si>
  <si>
    <t>-</t>
  </si>
  <si>
    <t>Quirky, owner of Wink line filed for bankruptcy in the fall. Product hasn't been discontinued but product status is in limbo.</t>
  </si>
  <si>
    <t>http://www.bestbuy.com/site/lutron-caseta-wireless-smart-bridge-white/4674500.p?id=1219795138560&amp;skuId=4674500&amp;ref=212&amp;loc=1&amp;ksid=308b118f-3aae-4f12-9f6d-73593b143adc&amp;ksprof_id=401&amp;ksaffcode=pg47349&amp;ksdevice=c&amp;gclid=CJrwp8-ixcsCFdgQgQod1sYNCQ</t>
  </si>
  <si>
    <t>https://www.google.com/shopping/product/15900324256337335622?q=samsung+smart+things+hub&amp;oq=samsung+smart+things+hub&amp;ie=UTF-8&amp;aqs=chrome..69i57j69i60j0l4.5015j0j4&amp;sourceid=chrome-instant&amp;ion=1&amp;espv=2&amp;bav=on.2,or.r_cp.&amp;bvm=bv.116954456,d.dmo&amp;biw=1600&amp;bih=815&amp;dpr=1&amp;tch=1&amp;ech=1&amp;psi=kFrpVoiYH4XXeJbHkYgI.1458133649425.3&amp;prds=hsec:online&amp;sa=X&amp;ved=0ahUKEwizr7WTo8XLAhVCVD4KHUynA_kQviQIogE</t>
  </si>
  <si>
    <t>https://www.google.com/shopping/product/8416862352175551865?q=belkin+wemo+maker&amp;oq=belkin+wemo+maker&amp;ie=UTF-8&amp;aqs=chrome..69i57j0l5.3591j0j4&amp;sourceid=chrome-instant&amp;ion=1&amp;espv=2&amp;bav=on.2,or.r_cp.&amp;bvm=bv.116954456,d.dmo&amp;biw=1600&amp;bih=815&amp;dpr=1&amp;tch=1&amp;ech=1&amp;psi=SlrpVp6EDMLqe7vohjA.1458133579367.3&amp;prds=hsec:online&amp;sa=X&amp;ved=0ahUKEwiSiarxosXLAhWCOT4KHbxKCvYQviQIfg</t>
  </si>
  <si>
    <t>https://www.google.com/shopping/product/15986672982762328952?q=ecobee3&amp;biw=1600&amp;bih=815&amp;sqi=2&amp;bav=on.2,or.r_cp.&amp;bvm=bv.116954456,d.dmo&amp;ion=1&amp;espv=2&amp;tch=1&amp;ech=1&amp;psi=mV3pVvjYLMHReOrCurAK.1458134426520.11&amp;prds=hsec:online&amp;sa=X&amp;ved=0ahUKEwjips69psXLAhXEvYMKHSaHC7cQviQIqQE</t>
  </si>
  <si>
    <t>Since the introduction of smart thermostats, the retail pricing has remained remarkably stable. Discussions with market actors reveal that firms such as Nest performed extensive market research before introducing products. As such, the thermostats are being retailed as “what the market will bear.” With Nest as the market leader, it is clear that similar producers are matching their prices as a competitive stance. Lower priced communication capable thermostats lack some, or all, or the adaptive operation featured with Nest and its direct competitors. With the strong brand recognition involved, it is anticipated that pricing will remain relatively stable for the foreseeable future.</t>
  </si>
  <si>
    <t>Cost Trends for Smart Lighting</t>
  </si>
  <si>
    <t>Cost Trends for Smart Appliances</t>
  </si>
  <si>
    <t xml:space="preserve">Current incremental costs are now quite high, but this is related to the communication capability being only offered on high-end product lines, rather than more standard models that experience larger production runs. If and when communication chips become commonplace in household appliances, it is expected that the incremental cost will be reduced to the $50-$100 price range from the typically $200 plus costs now in place. </t>
  </si>
  <si>
    <t>Cost Trends for Tier 2 Advanced Power Strips</t>
  </si>
  <si>
    <t xml:space="preserve">The cost of Tier 2 APS is closely associated with the scale of production. Neither Tier 1 nor Tier 2 products have received wide market acceptance within the standard retail environment. However, within the last year, the manufacturers have made significant progress introducing the products through ratepayer funded efficiency programs, including residential audit and direct install programs. This has allowed production to increase and prices to decrease to well below their original suggested retail list prices. Interviews with the manufacturers informed ERS that prices are not likely to drop below current levels as the focus is now on introducing further product enhancement rather than price reductions. Further, if efficiency programs do not experience success with the products, it can be anticipated that production numbers will be reduced with pricing likely to increase with production and marketing costs. </t>
  </si>
  <si>
    <t>N/A</t>
  </si>
  <si>
    <t>Incented Equip Cost</t>
  </si>
  <si>
    <t>Non Incented Equipment Cost</t>
  </si>
  <si>
    <t xml:space="preserve">via MassSave rebate site. </t>
  </si>
  <si>
    <t>http://www.energyfederation.org/masssave/advanced-power-strips-2.html?aps_category=44</t>
  </si>
  <si>
    <t>The market experience with both electronic devices and “standard” LED lamps suggests that prices will be reduced over time. During the course of this study, we have observed some price volatility but not a consistent price reduction pattern. If the market for such products expands, production will shift toward a commodity product, which would absorb much of the R&amp;D costs and allow pricing to be reduced.</t>
  </si>
  <si>
    <t>Model</t>
  </si>
  <si>
    <t>Nest Learning Thermostat (3rd Gen)</t>
  </si>
  <si>
    <t>*don't include 2 bulb in average. May need to adjust report</t>
  </si>
  <si>
    <t>Price per bulb</t>
  </si>
  <si>
    <t>Cost per bulb</t>
  </si>
  <si>
    <t xml:space="preserve">*Data points that included the cost of a bulb(s) plus a hub were not included in the incremental cost calculation. </t>
  </si>
  <si>
    <t>http://www.amazon.com/Philips-459560-Dimmable-Equivalent-Frustration/dp/B017RX1PI8/ref=sr_1_1?ie=UTF8&amp;qid=1462755790&amp;sr=8-1&amp;keywords=philips+br30+leds</t>
  </si>
  <si>
    <t>LBR301026KND6</t>
  </si>
  <si>
    <t>6xBR30 non dimmable LEDs</t>
  </si>
  <si>
    <t>6xBR30  dimmable LEDs</t>
  </si>
  <si>
    <t>http://www.amazon.com/TCP-LBR301050KND6-LED-BR30-Equivalent/dp/B00KDZGJZ2/ref=pd_sim_60_6?ie=UTF8&amp;dpID=31Q0i9XZX2L&amp;dpSrc=sims&amp;preST=_AC_UL160_SR160%2C160_&amp;refRID=02EFTFSS87S7GT9HNW8Y</t>
  </si>
  <si>
    <t>RLBR3010W27KD2</t>
  </si>
  <si>
    <t>2xBR30 dimmable LEDs</t>
  </si>
  <si>
    <t>http://www.amazon.com/TCP-RLBR3010W27KD2-LED-BR30-Equivalent/dp/B00KDZGFFQ/ref=sr_1_1?s=hi&amp;ie=UTF8&amp;qid=1462757041&amp;sr=1-1&amp;keywords=tcp+dimmable+br30</t>
  </si>
  <si>
    <t>http://www.amazon.com/Hyperikon-equivalent-Daylight-Dimmable-UL-Listed/dp/B00WNSE9KE/ref=sr_1_3?s=hi&amp;ie=UTF8&amp;qid=1462757773&amp;sr=1-3&amp;keywords=light+bulb&amp;refinements=p_n_intended_use_browse-bin%3A5264705011%2Cp_n_feature_four_browse-bin%3A4623778011%2Cp_n_feature_five_browse-bin%3A6104070011</t>
  </si>
  <si>
    <t>Hyperikon</t>
  </si>
  <si>
    <t>4xBR30 dimmable LEDs</t>
  </si>
  <si>
    <t>Smart Lighting (A19 blubs)*</t>
  </si>
  <si>
    <t>Smart Lighting (BR30 bulbs)*</t>
  </si>
  <si>
    <t>Cost Trends for Smart Home Thermostats</t>
  </si>
  <si>
    <t>Ecobee</t>
  </si>
  <si>
    <t>Home Energy Management Products</t>
  </si>
  <si>
    <t>Although there are products available that solely monitor energy usage, providing feedback, this study covers only products that facilitate the enhanced control of energy using systems. The products researched provide the homeowner the ability to control energy- consuming processes in the home, either remotely via a smartphone or web service or based on a set of programmable protocols and/or response to use behavior patterns.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</si>
</sst>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164" formatCode="_(&quot;$&quot;* #,##0_);_(&quot;$&quot;* \(#,##0\);_(&quot;$&quot;* &quot;-&quot;??_);_(@_)"/>
    <numFmt numFmtId="165" formatCode="&quot;$&quot;#,##0.00"/>
    <numFmt numFmtId="166" formatCode="&quot;$&quot;#,##0"/>
  </numFmts>
  <fonts count="16" x14ac:knownFonts="1">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font>
    <font>
      <b/>
      <sz val="11"/>
      <color rgb="FF000000"/>
      <name val="Calibri"/>
      <family val="2"/>
    </font>
    <font>
      <sz val="10"/>
      <color rgb="FF000000"/>
      <name val="Calibri"/>
      <family val="2"/>
    </font>
    <font>
      <sz val="9"/>
      <color theme="1"/>
      <name val="Calibri"/>
      <family val="2"/>
      <scheme val="minor"/>
    </font>
    <font>
      <b/>
      <sz val="11"/>
      <color rgb="FF000000"/>
      <name val="Calibri"/>
      <family val="2"/>
    </font>
    <font>
      <b/>
      <sz val="9"/>
      <color rgb="FF000000"/>
      <name val="Ariel"/>
    </font>
    <font>
      <sz val="9"/>
      <color theme="1"/>
      <name val="Ariel"/>
    </font>
    <font>
      <b/>
      <sz val="9"/>
      <color theme="1"/>
      <name val="Ariel"/>
    </font>
    <font>
      <sz val="11"/>
      <color rgb="FF000000"/>
      <name val="Calibri"/>
      <family val="2"/>
      <scheme val="minor"/>
    </font>
    <font>
      <sz val="9"/>
      <color rgb="FF000000"/>
      <name val="Ariel"/>
    </font>
    <font>
      <b/>
      <sz val="11"/>
      <color theme="1"/>
      <name val="Calibri"/>
      <family val="2"/>
      <scheme val="minor"/>
    </font>
    <font>
      <u/>
      <sz val="11"/>
      <color theme="10"/>
      <name val="Calibri"/>
      <family val="2"/>
      <scheme val="minor"/>
    </font>
    <font>
      <b/>
      <sz val="14"/>
      <color rgb="FF000000"/>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rgb="FF99CCFF"/>
        <bgColor indexed="64"/>
      </patternFill>
    </fill>
    <fill>
      <patternFill patternType="solid">
        <fgColor rgb="FFFFFFFF"/>
        <bgColor indexed="64"/>
      </patternFill>
    </fill>
    <fill>
      <patternFill patternType="solid">
        <fgColor rgb="FFCC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3" fillId="0" borderId="0"/>
    <xf numFmtId="9" fontId="1" fillId="0" borderId="0" applyFont="0" applyFill="0" applyBorder="0" applyAlignment="0" applyProtection="0"/>
    <xf numFmtId="0" fontId="14" fillId="0" borderId="0" applyNumberFormat="0" applyFill="0" applyBorder="0" applyAlignment="0" applyProtection="0"/>
  </cellStyleXfs>
  <cellXfs count="105">
    <xf numFmtId="0" fontId="0" fillId="0" borderId="0" xfId="0"/>
    <xf numFmtId="0" fontId="2" fillId="0" borderId="0" xfId="0" applyFont="1" applyBorder="1"/>
    <xf numFmtId="164" fontId="0" fillId="0" borderId="0" xfId="1" applyNumberFormat="1" applyFont="1"/>
    <xf numFmtId="2" fontId="0" fillId="0" borderId="0" xfId="1" applyNumberFormat="1" applyFont="1"/>
    <xf numFmtId="0" fontId="4" fillId="2" borderId="2" xfId="2" applyFont="1" applyFill="1" applyBorder="1" applyAlignment="1">
      <alignment horizontal="center"/>
    </xf>
    <xf numFmtId="0" fontId="4" fillId="2" borderId="2" xfId="2" applyFont="1" applyFill="1" applyBorder="1" applyAlignment="1">
      <alignment horizontal="center" wrapText="1"/>
    </xf>
    <xf numFmtId="0" fontId="4" fillId="2" borderId="3" xfId="2" applyFont="1" applyFill="1" applyBorder="1" applyAlignment="1">
      <alignment horizontal="center"/>
    </xf>
    <xf numFmtId="0" fontId="4" fillId="2" borderId="1" xfId="2" applyFont="1" applyFill="1" applyBorder="1" applyAlignment="1">
      <alignment horizontal="center"/>
    </xf>
    <xf numFmtId="0" fontId="7" fillId="2" borderId="1" xfId="2" applyFont="1" applyFill="1" applyBorder="1" applyAlignment="1">
      <alignment horizontal="center"/>
    </xf>
    <xf numFmtId="0" fontId="5" fillId="0" borderId="2" xfId="2" applyFont="1" applyBorder="1" applyAlignment="1">
      <alignment horizontal="left" vertical="top"/>
    </xf>
    <xf numFmtId="0" fontId="5" fillId="0" borderId="2" xfId="2" applyFont="1" applyBorder="1" applyAlignment="1">
      <alignment horizontal="left" vertical="top" wrapText="1"/>
    </xf>
    <xf numFmtId="0" fontId="3" fillId="0" borderId="3" xfId="2" applyFont="1" applyBorder="1" applyAlignment="1">
      <alignment horizontal="left" vertical="top"/>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6" fontId="6" fillId="0" borderId="1" xfId="0" applyNumberFormat="1" applyFont="1" applyBorder="1" applyAlignment="1">
      <alignment horizontal="left" vertical="top" wrapText="1"/>
    </xf>
    <xf numFmtId="0" fontId="0" fillId="0" borderId="0" xfId="0" applyAlignment="1">
      <alignment horizontal="left" vertical="top"/>
    </xf>
    <xf numFmtId="0" fontId="9" fillId="5" borderId="4" xfId="0" applyFont="1" applyFill="1" applyBorder="1" applyAlignment="1">
      <alignment horizontal="center" vertical="top"/>
    </xf>
    <xf numFmtId="0" fontId="9" fillId="4" borderId="4" xfId="0" applyFont="1" applyFill="1" applyBorder="1" applyAlignment="1">
      <alignment horizontal="center" vertical="top"/>
    </xf>
    <xf numFmtId="44" fontId="9" fillId="4" borderId="4" xfId="1" applyFont="1" applyFill="1" applyBorder="1" applyAlignment="1">
      <alignment horizontal="center" vertical="top"/>
    </xf>
    <xf numFmtId="44" fontId="9" fillId="5" borderId="4" xfId="1" applyFont="1" applyFill="1" applyBorder="1" applyAlignment="1">
      <alignment horizontal="center" vertical="top"/>
    </xf>
    <xf numFmtId="14" fontId="9" fillId="5" borderId="4" xfId="0" applyNumberFormat="1" applyFont="1" applyFill="1" applyBorder="1" applyAlignment="1">
      <alignment horizontal="center" vertical="top"/>
    </xf>
    <xf numFmtId="14" fontId="9" fillId="4" borderId="4" xfId="0" applyNumberFormat="1" applyFont="1" applyFill="1" applyBorder="1" applyAlignment="1">
      <alignment horizontal="center" vertical="top"/>
    </xf>
    <xf numFmtId="0" fontId="8" fillId="3" borderId="4" xfId="0" applyFont="1" applyFill="1" applyBorder="1" applyAlignment="1">
      <alignment horizontal="left" wrapText="1"/>
    </xf>
    <xf numFmtId="0" fontId="10" fillId="3" borderId="4" xfId="0" applyFont="1" applyFill="1" applyBorder="1" applyAlignment="1">
      <alignment horizontal="center" wrapText="1"/>
    </xf>
    <xf numFmtId="0" fontId="8" fillId="3" borderId="4" xfId="0" applyFont="1" applyFill="1" applyBorder="1" applyAlignment="1">
      <alignment horizontal="center" wrapText="1"/>
    </xf>
    <xf numFmtId="0" fontId="12" fillId="4" borderId="4" xfId="0" applyFont="1" applyFill="1" applyBorder="1" applyAlignment="1">
      <alignment horizontal="left" vertical="top"/>
    </xf>
    <xf numFmtId="0" fontId="12" fillId="5" borderId="4" xfId="0" applyFont="1" applyFill="1" applyBorder="1" applyAlignment="1">
      <alignment horizontal="left" vertical="top"/>
    </xf>
    <xf numFmtId="165" fontId="9" fillId="4" borderId="5" xfId="1" applyNumberFormat="1" applyFont="1" applyFill="1" applyBorder="1" applyAlignment="1">
      <alignment horizontal="center" vertical="top"/>
    </xf>
    <xf numFmtId="165" fontId="9" fillId="5" borderId="5" xfId="1" applyNumberFormat="1" applyFont="1" applyFill="1" applyBorder="1" applyAlignment="1">
      <alignment horizontal="center" vertical="top"/>
    </xf>
    <xf numFmtId="0" fontId="13" fillId="0" borderId="0" xfId="0" applyFont="1"/>
    <xf numFmtId="0" fontId="12" fillId="5" borderId="4" xfId="0" applyFont="1" applyFill="1" applyBorder="1" applyAlignment="1">
      <alignment horizontal="center" vertical="top"/>
    </xf>
    <xf numFmtId="9" fontId="12" fillId="4" borderId="4" xfId="3" applyFont="1" applyFill="1" applyBorder="1" applyAlignment="1">
      <alignment horizontal="center" vertical="top"/>
    </xf>
    <xf numFmtId="9" fontId="12" fillId="5" borderId="4" xfId="3" applyFont="1" applyFill="1" applyBorder="1" applyAlignment="1">
      <alignment horizontal="center" vertical="top"/>
    </xf>
    <xf numFmtId="44" fontId="9" fillId="4" borderId="5" xfId="1" applyNumberFormat="1" applyFont="1" applyFill="1" applyBorder="1" applyAlignment="1">
      <alignment horizontal="center" vertical="top"/>
    </xf>
    <xf numFmtId="44" fontId="9" fillId="5" borderId="5" xfId="1" applyNumberFormat="1" applyFont="1" applyFill="1" applyBorder="1" applyAlignment="1">
      <alignment horizontal="center" vertical="top"/>
    </xf>
    <xf numFmtId="0" fontId="8" fillId="3" borderId="7" xfId="0" applyFont="1" applyFill="1" applyBorder="1" applyAlignment="1">
      <alignment horizontal="center" wrapText="1"/>
    </xf>
    <xf numFmtId="164" fontId="8" fillId="3" borderId="7" xfId="1" applyNumberFormat="1" applyFont="1" applyFill="1" applyBorder="1" applyAlignment="1">
      <alignment horizontal="center" wrapText="1"/>
    </xf>
    <xf numFmtId="0" fontId="9" fillId="4" borderId="7" xfId="0" applyFont="1" applyFill="1" applyBorder="1" applyAlignment="1">
      <alignment horizontal="center" vertical="top"/>
    </xf>
    <xf numFmtId="14" fontId="9" fillId="4" borderId="7" xfId="0" applyNumberFormat="1" applyFont="1" applyFill="1" applyBorder="1" applyAlignment="1">
      <alignment horizontal="center" vertical="top"/>
    </xf>
    <xf numFmtId="164" fontId="9" fillId="4" borderId="7" xfId="1" applyNumberFormat="1" applyFont="1" applyFill="1" applyBorder="1" applyAlignment="1">
      <alignment horizontal="center" vertical="top" wrapText="1"/>
    </xf>
    <xf numFmtId="165" fontId="9" fillId="4" borderId="7" xfId="1" applyNumberFormat="1" applyFont="1" applyFill="1" applyBorder="1" applyAlignment="1">
      <alignment horizontal="center" vertical="top" wrapText="1"/>
    </xf>
    <xf numFmtId="0" fontId="9" fillId="5" borderId="7" xfId="0" applyFont="1" applyFill="1" applyBorder="1" applyAlignment="1">
      <alignment horizontal="center" vertical="top"/>
    </xf>
    <xf numFmtId="14" fontId="9" fillId="5" borderId="7" xfId="0" applyNumberFormat="1" applyFont="1" applyFill="1" applyBorder="1" applyAlignment="1">
      <alignment horizontal="center" vertical="top"/>
    </xf>
    <xf numFmtId="164" fontId="9" fillId="5" borderId="7" xfId="1" applyNumberFormat="1" applyFont="1" applyFill="1" applyBorder="1" applyAlignment="1">
      <alignment horizontal="center" vertical="top" wrapText="1"/>
    </xf>
    <xf numFmtId="165" fontId="9" fillId="5" borderId="7" xfId="1" applyNumberFormat="1" applyFont="1" applyFill="1" applyBorder="1" applyAlignment="1">
      <alignment horizontal="center" vertical="top" wrapText="1"/>
    </xf>
    <xf numFmtId="165" fontId="9" fillId="4" borderId="7" xfId="1" applyNumberFormat="1" applyFont="1" applyFill="1" applyBorder="1" applyAlignment="1">
      <alignment horizontal="center" vertical="top"/>
    </xf>
    <xf numFmtId="165" fontId="9" fillId="5" borderId="7" xfId="1" applyNumberFormat="1" applyFont="1" applyFill="1" applyBorder="1" applyAlignment="1">
      <alignment horizontal="center" vertical="top"/>
    </xf>
    <xf numFmtId="0" fontId="9" fillId="4" borderId="5" xfId="0" applyFont="1" applyFill="1" applyBorder="1" applyAlignment="1">
      <alignment horizontal="center" vertical="top"/>
    </xf>
    <xf numFmtId="14" fontId="9" fillId="4" borderId="5" xfId="0" applyNumberFormat="1" applyFont="1" applyFill="1" applyBorder="1" applyAlignment="1">
      <alignment horizontal="center" vertical="top"/>
    </xf>
    <xf numFmtId="164" fontId="9" fillId="4" borderId="5" xfId="1" applyNumberFormat="1" applyFont="1" applyFill="1" applyBorder="1" applyAlignment="1">
      <alignment horizontal="center" vertical="top" wrapText="1"/>
    </xf>
    <xf numFmtId="0" fontId="8" fillId="3" borderId="7" xfId="0" applyFont="1" applyFill="1" applyBorder="1" applyAlignment="1">
      <alignment horizontal="left" wrapText="1"/>
    </xf>
    <xf numFmtId="0" fontId="9" fillId="4" borderId="7" xfId="0" applyFont="1" applyFill="1" applyBorder="1" applyAlignment="1">
      <alignment horizontal="left" vertical="top"/>
    </xf>
    <xf numFmtId="44" fontId="9" fillId="4" borderId="7" xfId="1" applyNumberFormat="1" applyFont="1" applyFill="1" applyBorder="1" applyAlignment="1">
      <alignment horizontal="center" vertical="top"/>
    </xf>
    <xf numFmtId="0" fontId="9" fillId="5" borderId="7" xfId="0" applyFont="1" applyFill="1" applyBorder="1" applyAlignment="1">
      <alignment horizontal="left" vertical="top"/>
    </xf>
    <xf numFmtId="0" fontId="9" fillId="5" borderId="7" xfId="0" applyFont="1" applyFill="1" applyBorder="1" applyAlignment="1">
      <alignment horizontal="left" vertical="top" wrapText="1"/>
    </xf>
    <xf numFmtId="44" fontId="9" fillId="5" borderId="7" xfId="1" applyNumberFormat="1" applyFont="1" applyFill="1" applyBorder="1" applyAlignment="1">
      <alignment horizontal="center" vertical="top"/>
    </xf>
    <xf numFmtId="0" fontId="9" fillId="4" borderId="5" xfId="0" applyFont="1" applyFill="1" applyBorder="1" applyAlignment="1">
      <alignment horizontal="left" vertical="top"/>
    </xf>
    <xf numFmtId="2" fontId="8" fillId="3" borderId="7" xfId="1" applyNumberFormat="1" applyFont="1" applyFill="1" applyBorder="1" applyAlignment="1">
      <alignment horizontal="center" wrapText="1"/>
    </xf>
    <xf numFmtId="1" fontId="9" fillId="4" borderId="7" xfId="0" applyNumberFormat="1" applyFont="1" applyFill="1" applyBorder="1" applyAlignment="1">
      <alignment horizontal="center" vertical="top"/>
    </xf>
    <xf numFmtId="165" fontId="9" fillId="4" borderId="7" xfId="0" applyNumberFormat="1" applyFont="1" applyFill="1" applyBorder="1" applyAlignment="1">
      <alignment horizontal="center" vertical="top"/>
    </xf>
    <xf numFmtId="1" fontId="9" fillId="5" borderId="7" xfId="0" applyNumberFormat="1" applyFont="1" applyFill="1" applyBorder="1" applyAlignment="1">
      <alignment horizontal="center" vertical="top"/>
    </xf>
    <xf numFmtId="165" fontId="9" fillId="5" borderId="7" xfId="0" applyNumberFormat="1" applyFont="1" applyFill="1" applyBorder="1" applyAlignment="1">
      <alignment horizontal="center" vertical="top"/>
    </xf>
    <xf numFmtId="1" fontId="9" fillId="4" borderId="5" xfId="0" applyNumberFormat="1" applyFont="1" applyFill="1" applyBorder="1" applyAlignment="1">
      <alignment horizontal="center" vertical="top"/>
    </xf>
    <xf numFmtId="165" fontId="9" fillId="4" borderId="5" xfId="1" applyNumberFormat="1" applyFont="1" applyFill="1" applyBorder="1" applyAlignment="1">
      <alignment horizontal="center" vertical="top" wrapText="1"/>
    </xf>
    <xf numFmtId="165" fontId="9" fillId="4" borderId="5" xfId="0" applyNumberFormat="1" applyFont="1" applyFill="1" applyBorder="1" applyAlignment="1">
      <alignment horizontal="center" vertical="top"/>
    </xf>
    <xf numFmtId="0" fontId="9" fillId="4" borderId="6" xfId="0" applyFont="1" applyFill="1" applyBorder="1" applyAlignment="1">
      <alignment horizontal="center" vertical="top"/>
    </xf>
    <xf numFmtId="0" fontId="9" fillId="5" borderId="6" xfId="0" applyFont="1" applyFill="1" applyBorder="1" applyAlignment="1">
      <alignment horizontal="center" vertical="top"/>
    </xf>
    <xf numFmtId="0" fontId="0" fillId="0" borderId="0" xfId="0" applyAlignment="1">
      <alignment horizontal="center"/>
    </xf>
    <xf numFmtId="0" fontId="9" fillId="5" borderId="5" xfId="0" applyFont="1" applyFill="1" applyBorder="1" applyAlignment="1">
      <alignment horizontal="center" vertical="top"/>
    </xf>
    <xf numFmtId="14" fontId="9" fillId="5" borderId="5" xfId="0" applyNumberFormat="1" applyFont="1" applyFill="1" applyBorder="1" applyAlignment="1">
      <alignment horizontal="center" vertical="top"/>
    </xf>
    <xf numFmtId="166" fontId="9" fillId="4" borderId="7" xfId="0" applyNumberFormat="1" applyFont="1" applyFill="1" applyBorder="1" applyAlignment="1">
      <alignment horizontal="center" vertical="top"/>
    </xf>
    <xf numFmtId="166" fontId="9" fillId="5" borderId="7" xfId="0" applyNumberFormat="1" applyFont="1" applyFill="1" applyBorder="1" applyAlignment="1">
      <alignment horizontal="center" vertical="top"/>
    </xf>
    <xf numFmtId="0" fontId="9" fillId="4" borderId="7" xfId="0" applyFont="1" applyFill="1" applyBorder="1" applyAlignment="1">
      <alignment horizontal="center"/>
    </xf>
    <xf numFmtId="14" fontId="9" fillId="4" borderId="7" xfId="0" applyNumberFormat="1" applyFont="1" applyFill="1" applyBorder="1" applyAlignment="1">
      <alignment horizontal="center"/>
    </xf>
    <xf numFmtId="166" fontId="9" fillId="5" borderId="5" xfId="0" applyNumberFormat="1" applyFont="1" applyFill="1" applyBorder="1" applyAlignment="1">
      <alignment horizontal="center" vertical="top"/>
    </xf>
    <xf numFmtId="164" fontId="8" fillId="3" borderId="4" xfId="1" applyNumberFormat="1" applyFont="1" applyFill="1" applyBorder="1" applyAlignment="1">
      <alignment horizontal="center" wrapText="1"/>
    </xf>
    <xf numFmtId="0" fontId="12" fillId="4" borderId="0" xfId="0" applyFont="1" applyFill="1" applyBorder="1" applyAlignment="1">
      <alignment horizontal="left" vertical="top"/>
    </xf>
    <xf numFmtId="165" fontId="12" fillId="4" borderId="0" xfId="0" applyNumberFormat="1" applyFont="1" applyFill="1" applyBorder="1" applyAlignment="1">
      <alignment horizontal="center" vertical="top"/>
    </xf>
    <xf numFmtId="165" fontId="9" fillId="4" borderId="0" xfId="0" applyNumberFormat="1" applyFont="1" applyFill="1" applyBorder="1" applyAlignment="1">
      <alignment horizontal="center" vertical="top"/>
    </xf>
    <xf numFmtId="9" fontId="12" fillId="4" borderId="0" xfId="3" applyFont="1" applyFill="1" applyBorder="1" applyAlignment="1">
      <alignment horizontal="center" vertical="top"/>
    </xf>
    <xf numFmtId="166" fontId="12" fillId="4" borderId="4" xfId="0" applyNumberFormat="1" applyFont="1" applyFill="1" applyBorder="1" applyAlignment="1">
      <alignment horizontal="center" vertical="top"/>
    </xf>
    <xf numFmtId="166" fontId="12" fillId="5" borderId="4" xfId="0" applyNumberFormat="1" applyFont="1" applyFill="1" applyBorder="1" applyAlignment="1">
      <alignment horizontal="center" vertical="top"/>
    </xf>
    <xf numFmtId="166" fontId="9" fillId="4" borderId="4" xfId="0" applyNumberFormat="1" applyFont="1" applyFill="1" applyBorder="1" applyAlignment="1">
      <alignment horizontal="center" vertical="top"/>
    </xf>
    <xf numFmtId="166" fontId="9" fillId="5" borderId="4" xfId="0" applyNumberFormat="1" applyFont="1" applyFill="1" applyBorder="1" applyAlignment="1">
      <alignment horizontal="center" vertical="top"/>
    </xf>
    <xf numFmtId="0" fontId="9" fillId="5" borderId="4" xfId="0" applyFont="1" applyFill="1" applyBorder="1" applyAlignment="1">
      <alignment horizontal="left" vertical="top"/>
    </xf>
    <xf numFmtId="0" fontId="9" fillId="4" borderId="4" xfId="0" applyFont="1" applyFill="1" applyBorder="1" applyAlignment="1">
      <alignment horizontal="left" vertical="top"/>
    </xf>
    <xf numFmtId="0" fontId="14" fillId="5" borderId="4" xfId="4" applyFont="1" applyFill="1" applyBorder="1" applyAlignment="1">
      <alignment horizontal="left" vertical="top"/>
    </xf>
    <xf numFmtId="0" fontId="14" fillId="4" borderId="4" xfId="4" applyFont="1" applyFill="1" applyBorder="1" applyAlignment="1">
      <alignment horizontal="left" vertical="top"/>
    </xf>
    <xf numFmtId="0" fontId="8" fillId="3" borderId="4" xfId="0" applyFont="1" applyFill="1" applyBorder="1" applyAlignment="1">
      <alignment horizontal="left" wrapText="1"/>
    </xf>
    <xf numFmtId="0" fontId="9" fillId="4" borderId="4" xfId="0" applyFont="1" applyFill="1" applyBorder="1" applyAlignment="1">
      <alignment vertical="top"/>
    </xf>
    <xf numFmtId="0" fontId="9" fillId="5" borderId="4" xfId="0" applyFont="1" applyFill="1" applyBorder="1" applyAlignment="1">
      <alignment vertical="top"/>
    </xf>
    <xf numFmtId="0" fontId="8" fillId="3" borderId="4" xfId="0" applyFont="1" applyFill="1" applyBorder="1" applyAlignment="1">
      <alignment wrapText="1"/>
    </xf>
    <xf numFmtId="0" fontId="11" fillId="0" borderId="4" xfId="0" applyFont="1" applyBorder="1" applyAlignment="1">
      <alignment wrapText="1"/>
    </xf>
    <xf numFmtId="0" fontId="2" fillId="3" borderId="4" xfId="0" applyFont="1" applyFill="1" applyBorder="1"/>
    <xf numFmtId="0" fontId="9" fillId="5" borderId="5" xfId="0" applyFont="1" applyFill="1" applyBorder="1" applyAlignment="1">
      <alignment horizontal="left" vertical="top"/>
    </xf>
    <xf numFmtId="0" fontId="9" fillId="5" borderId="8" xfId="0" applyFont="1" applyFill="1" applyBorder="1" applyAlignment="1">
      <alignment horizontal="left" vertical="top"/>
    </xf>
    <xf numFmtId="0" fontId="9" fillId="5" borderId="6" xfId="0" applyFont="1" applyFill="1" applyBorder="1" applyAlignment="1">
      <alignment horizontal="left" vertical="top"/>
    </xf>
    <xf numFmtId="0" fontId="9" fillId="4" borderId="5" xfId="0" applyFont="1" applyFill="1" applyBorder="1" applyAlignment="1">
      <alignment horizontal="left" vertical="top"/>
    </xf>
    <xf numFmtId="0" fontId="9" fillId="4" borderId="8" xfId="0" applyFont="1" applyFill="1" applyBorder="1" applyAlignment="1">
      <alignment horizontal="left" vertical="top"/>
    </xf>
    <xf numFmtId="0" fontId="9" fillId="4" borderId="6" xfId="0" applyFont="1" applyFill="1" applyBorder="1" applyAlignment="1">
      <alignment horizontal="left" vertical="top"/>
    </xf>
    <xf numFmtId="0" fontId="9" fillId="4" borderId="4" xfId="0" applyFont="1" applyFill="1" applyBorder="1" applyAlignment="1">
      <alignment horizontal="left"/>
    </xf>
    <xf numFmtId="0" fontId="8" fillId="3" borderId="5" xfId="0" applyFont="1" applyFill="1" applyBorder="1" applyAlignment="1">
      <alignment horizontal="left" wrapText="1"/>
    </xf>
    <xf numFmtId="0" fontId="8" fillId="3" borderId="8" xfId="0" applyFont="1" applyFill="1" applyBorder="1" applyAlignment="1">
      <alignment horizontal="left" wrapText="1"/>
    </xf>
    <xf numFmtId="0" fontId="8" fillId="3" borderId="6" xfId="0" applyFont="1" applyFill="1" applyBorder="1" applyAlignment="1">
      <alignment horizontal="left" wrapText="1"/>
    </xf>
    <xf numFmtId="0" fontId="15" fillId="0" borderId="0" xfId="0" applyFont="1" applyBorder="1"/>
  </cellXfs>
  <cellStyles count="5">
    <cellStyle name="Currency" xfId="1" builtinId="4"/>
    <cellStyle name="Hyperlink" xfId="4" builtinId="8"/>
    <cellStyle name="Normal" xfId="0" builtinId="0"/>
    <cellStyle name="Normal 2" xfId="2"/>
    <cellStyle name="Percent" xfId="3" builtinId="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xdr:colOff>
      <xdr:row>1</xdr:row>
      <xdr:rowOff>0</xdr:rowOff>
    </xdr:from>
    <xdr:to>
      <xdr:col>4</xdr:col>
      <xdr:colOff>136073</xdr:colOff>
      <xdr:row>6</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23" y="190500"/>
          <a:ext cx="5361214" cy="962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4</xdr:col>
      <xdr:colOff>476250</xdr:colOff>
      <xdr:row>0</xdr:row>
      <xdr:rowOff>166688</xdr:rowOff>
    </xdr:from>
    <xdr:to>
      <xdr:col>5</xdr:col>
      <xdr:colOff>476069</xdr:colOff>
      <xdr:row>8</xdr:row>
      <xdr:rowOff>50320</xdr:rowOff>
    </xdr:to>
    <xdr:pic>
      <xdr:nvPicPr>
        <xdr:cNvPr id="3" name="Picture 2"/>
        <xdr:cNvPicPr>
          <a:picLocks noChangeAspect="1"/>
        </xdr:cNvPicPr>
      </xdr:nvPicPr>
      <xdr:blipFill>
        <a:blip xmlns:r="http://schemas.openxmlformats.org/officeDocument/2006/relationships" r:embed="rId2"/>
        <a:stretch>
          <a:fillRect/>
        </a:stretch>
      </xdr:blipFill>
      <xdr:spPr>
        <a:xfrm>
          <a:off x="6298406" y="166688"/>
          <a:ext cx="1285694" cy="1455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453038</xdr:colOff>
      <xdr:row>6</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118" y="190500"/>
          <a:ext cx="5361214" cy="962025"/>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4</xdr:col>
      <xdr:colOff>0</xdr:colOff>
      <xdr:row>1</xdr:row>
      <xdr:rowOff>0</xdr:rowOff>
    </xdr:from>
    <xdr:to>
      <xdr:col>5</xdr:col>
      <xdr:colOff>467665</xdr:colOff>
      <xdr:row>8</xdr:row>
      <xdr:rowOff>121757</xdr:rowOff>
    </xdr:to>
    <xdr:pic>
      <xdr:nvPicPr>
        <xdr:cNvPr id="3" name="Picture 2"/>
        <xdr:cNvPicPr>
          <a:picLocks noChangeAspect="1"/>
        </xdr:cNvPicPr>
      </xdr:nvPicPr>
      <xdr:blipFill>
        <a:blip xmlns:r="http://schemas.openxmlformats.org/officeDocument/2006/relationships" r:embed="rId2"/>
        <a:stretch>
          <a:fillRect/>
        </a:stretch>
      </xdr:blipFill>
      <xdr:spPr>
        <a:xfrm>
          <a:off x="6230471" y="190500"/>
          <a:ext cx="1285694" cy="1455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mazon.com/gp/offer-listing/B00PU0FW1C/ref=dp_olp_new_mbc?ie=UTF8&amp;condition=new" TargetMode="External"/><Relationship Id="rId2" Type="http://schemas.openxmlformats.org/officeDocument/2006/relationships/hyperlink" Target="http://www.amazon.com/Embertec-EPUSAV-ET-01-Emberplug-AV/dp/B00LRZ5IOU" TargetMode="External"/><Relationship Id="rId1" Type="http://schemas.openxmlformats.org/officeDocument/2006/relationships/hyperlink" Target="http://www.bestbuy.com/site/lutron-caseta-wireless-smart-bridge-white/4674500.p?id=1219795138560&amp;skuId=4674500&amp;ref=212&amp;loc=1&amp;ksid=308b118f-3aae-4f12-9f6d-73593b143adc&amp;ksprof_id=401&amp;ksaffcode=pg47349&amp;ksdevice=c&amp;gclid=CJrwp8-ixcsCFdgQgQod1sYNCQ"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energyfederation.org/masssave/advanced-power-strips-2.html?aps_category=4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tabSelected="1" zoomScale="80" zoomScaleNormal="80" workbookViewId="0">
      <selection activeCell="H17" sqref="H17"/>
    </sheetView>
  </sheetViews>
  <sheetFormatPr defaultRowHeight="15" x14ac:dyDescent="0.25"/>
  <cols>
    <col min="2" max="2" width="29" customWidth="1"/>
    <col min="3" max="3" width="35.28515625" customWidth="1"/>
    <col min="4" max="4" width="14" customWidth="1"/>
    <col min="5" max="5" width="19.28515625" customWidth="1"/>
    <col min="6" max="6" width="28.7109375" customWidth="1"/>
    <col min="7" max="7" width="16.7109375" customWidth="1"/>
    <col min="8" max="8" width="36" customWidth="1"/>
    <col min="9" max="9" width="41.5703125" customWidth="1"/>
    <col min="10" max="10" width="38.42578125" customWidth="1"/>
    <col min="11" max="11" width="17.140625" customWidth="1"/>
    <col min="12" max="12" width="26.28515625" customWidth="1"/>
    <col min="13" max="13" width="37" bestFit="1" customWidth="1"/>
    <col min="14" max="14" width="27.140625" customWidth="1"/>
    <col min="18" max="18" width="21.28515625" customWidth="1"/>
    <col min="21" max="21" width="22.5703125" customWidth="1"/>
  </cols>
  <sheetData>
    <row r="1" spans="2:6" x14ac:dyDescent="0.25">
      <c r="B1" s="1"/>
    </row>
    <row r="2" spans="2:6" x14ac:dyDescent="0.25">
      <c r="B2" s="1"/>
    </row>
    <row r="3" spans="2:6" x14ac:dyDescent="0.25">
      <c r="B3" s="1"/>
    </row>
    <row r="4" spans="2:6" x14ac:dyDescent="0.25">
      <c r="B4" s="1"/>
    </row>
    <row r="5" spans="2:6" x14ac:dyDescent="0.25">
      <c r="B5" s="1"/>
    </row>
    <row r="6" spans="2:6" x14ac:dyDescent="0.25">
      <c r="B6" s="1"/>
    </row>
    <row r="7" spans="2:6" x14ac:dyDescent="0.25">
      <c r="B7" s="1"/>
    </row>
    <row r="8" spans="2:6" ht="18.75" x14ac:dyDescent="0.3">
      <c r="B8" s="104" t="s">
        <v>321</v>
      </c>
    </row>
    <row r="9" spans="2:6" x14ac:dyDescent="0.25">
      <c r="B9" s="1"/>
    </row>
    <row r="10" spans="2:6" x14ac:dyDescent="0.25">
      <c r="B10" s="93" t="s">
        <v>321</v>
      </c>
      <c r="C10" s="93"/>
      <c r="D10" s="93"/>
      <c r="E10" s="93"/>
    </row>
    <row r="11" spans="2:6" ht="83.25" customHeight="1" x14ac:dyDescent="0.25">
      <c r="B11" s="92" t="s">
        <v>322</v>
      </c>
      <c r="C11" s="92"/>
      <c r="D11" s="92"/>
      <c r="E11" s="92"/>
    </row>
    <row r="12" spans="2:6" x14ac:dyDescent="0.25">
      <c r="B12" s="1"/>
    </row>
    <row r="13" spans="2:6" x14ac:dyDescent="0.25">
      <c r="B13" s="1"/>
    </row>
    <row r="14" spans="2:6" x14ac:dyDescent="0.25">
      <c r="B14" s="1" t="s">
        <v>243</v>
      </c>
    </row>
    <row r="15" spans="2:6" x14ac:dyDescent="0.25">
      <c r="B15" s="1"/>
    </row>
    <row r="16" spans="2:6" ht="45" customHeight="1" x14ac:dyDescent="0.25">
      <c r="B16" s="22" t="s">
        <v>248</v>
      </c>
      <c r="C16" s="24" t="s">
        <v>244</v>
      </c>
      <c r="D16" s="23" t="s">
        <v>245</v>
      </c>
      <c r="E16" s="23" t="s">
        <v>246</v>
      </c>
      <c r="F16" s="23" t="s">
        <v>247</v>
      </c>
    </row>
    <row r="17" spans="2:6" x14ac:dyDescent="0.25">
      <c r="B17" s="25" t="s">
        <v>28</v>
      </c>
      <c r="C17" s="80">
        <f>AVERAGE('Baseline Data &amp; Costs'!$G$12:$G$15)</f>
        <v>54.3675</v>
      </c>
      <c r="D17" s="82">
        <f>AVERAGE('Incremental Technology Costs'!$G$34:$G$40)</f>
        <v>195.96428571428572</v>
      </c>
      <c r="E17" s="80">
        <f>'Incremental Technology Costs'!$D17-'Incremental Technology Costs'!$C17</f>
        <v>141.59678571428572</v>
      </c>
      <c r="F17" s="31">
        <f>(E17/'Incremental Technology Costs'!$C17)</f>
        <v>2.6044380505685512</v>
      </c>
    </row>
    <row r="18" spans="2:6" x14ac:dyDescent="0.25">
      <c r="B18" s="26" t="s">
        <v>20</v>
      </c>
      <c r="C18" s="30" t="s">
        <v>294</v>
      </c>
      <c r="D18" s="83">
        <f>AVERAGE('Incremental Technology Costs'!$G$45:$G$49)</f>
        <v>85.786000000000001</v>
      </c>
      <c r="E18" s="81">
        <f>'Incremental Technology Costs'!$D18</f>
        <v>85.786000000000001</v>
      </c>
      <c r="F18" s="32">
        <v>1</v>
      </c>
    </row>
    <row r="19" spans="2:6" x14ac:dyDescent="0.25">
      <c r="B19" s="25" t="s">
        <v>317</v>
      </c>
      <c r="C19" s="80">
        <f>AVERAGE('Baseline Data &amp; Costs'!I20:I23)</f>
        <v>6.4775</v>
      </c>
      <c r="D19" s="82">
        <f>AVERAGE(I60,I62,I66:I67,I71,I73:I74,I77:I78)</f>
        <v>30.755555555555556</v>
      </c>
      <c r="E19" s="80">
        <f>'Incremental Technology Costs'!$D19-'Incremental Technology Costs'!$C19</f>
        <v>24.278055555555557</v>
      </c>
      <c r="F19" s="31">
        <f>(E19/'Incremental Technology Costs'!$C19)</f>
        <v>3.7480595222779711</v>
      </c>
    </row>
    <row r="20" spans="2:6" x14ac:dyDescent="0.25">
      <c r="B20" s="26" t="s">
        <v>318</v>
      </c>
      <c r="C20" s="81">
        <f>AVERAGE('Baseline Data &amp; Costs'!I25:I27)</f>
        <v>7.12</v>
      </c>
      <c r="D20" s="83">
        <f>AVERAGE(I64,I69,I75,I79,I80)</f>
        <v>44.318000000000005</v>
      </c>
      <c r="E20" s="81">
        <f>'Incremental Technology Costs'!$D20-'Incremental Technology Costs'!$C20</f>
        <v>37.198000000000008</v>
      </c>
      <c r="F20" s="32">
        <f>(E20/'Incremental Technology Costs'!$C20)</f>
        <v>5.2244382022471916</v>
      </c>
    </row>
    <row r="21" spans="2:6" x14ac:dyDescent="0.25">
      <c r="B21" s="25" t="s">
        <v>249</v>
      </c>
      <c r="C21" s="80">
        <f>AVERAGE('Baseline Data &amp; Costs'!$I$32:$I$43)</f>
        <v>1480.7166666666669</v>
      </c>
      <c r="D21" s="82">
        <f>AVERAGE('Incremental Technology Costs'!$I$90:$I$104)</f>
        <v>1777.573333333333</v>
      </c>
      <c r="E21" s="80">
        <f>'Incremental Technology Costs'!$D21-'Incremental Technology Costs'!$C21</f>
        <v>296.85666666666611</v>
      </c>
      <c r="F21" s="31">
        <f>(E21/'Incremental Technology Costs'!$C21)</f>
        <v>0.20048174870276739</v>
      </c>
    </row>
    <row r="22" spans="2:6" x14ac:dyDescent="0.25">
      <c r="B22" s="26" t="s">
        <v>240</v>
      </c>
      <c r="C22" s="81">
        <f>AVERAGE('Baseline Data &amp; Costs'!$F$48:$F$49)</f>
        <v>14.93</v>
      </c>
      <c r="D22" s="83">
        <f>AVERAGE('Incremental Technology Costs'!$G$116:$G$118)</f>
        <v>39.283333333333339</v>
      </c>
      <c r="E22" s="81">
        <f>'Incremental Technology Costs'!$D22-'Incremental Technology Costs'!$C22</f>
        <v>24.353333333333339</v>
      </c>
      <c r="F22" s="32">
        <f>(E22/'Incremental Technology Costs'!$C22)</f>
        <v>1.6311676713552137</v>
      </c>
    </row>
    <row r="23" spans="2:6" ht="15.75" customHeight="1" x14ac:dyDescent="0.25">
      <c r="B23" s="76" t="s">
        <v>305</v>
      </c>
      <c r="C23" s="77"/>
      <c r="D23" s="78"/>
      <c r="E23" s="77"/>
      <c r="F23" s="79"/>
    </row>
    <row r="25" spans="2:6" x14ac:dyDescent="0.25">
      <c r="B25" s="29" t="s">
        <v>28</v>
      </c>
    </row>
    <row r="27" spans="2:6" x14ac:dyDescent="0.25">
      <c r="B27" s="93" t="s">
        <v>319</v>
      </c>
      <c r="C27" s="93"/>
      <c r="D27" s="93"/>
      <c r="E27" s="93"/>
      <c r="F27" s="93"/>
    </row>
    <row r="28" spans="2:6" x14ac:dyDescent="0.25">
      <c r="B28" s="92" t="s">
        <v>288</v>
      </c>
      <c r="C28" s="92"/>
      <c r="D28" s="92"/>
      <c r="E28" s="92"/>
      <c r="F28" s="92"/>
    </row>
    <row r="29" spans="2:6" x14ac:dyDescent="0.25">
      <c r="B29" s="92"/>
      <c r="C29" s="92"/>
      <c r="D29" s="92"/>
      <c r="E29" s="92"/>
      <c r="F29" s="92"/>
    </row>
    <row r="30" spans="2:6" x14ac:dyDescent="0.25">
      <c r="B30" s="92"/>
      <c r="C30" s="92"/>
      <c r="D30" s="92"/>
      <c r="E30" s="92"/>
      <c r="F30" s="92"/>
    </row>
    <row r="31" spans="2:6" ht="46.5" customHeight="1" x14ac:dyDescent="0.25">
      <c r="B31" s="92"/>
      <c r="C31" s="92"/>
      <c r="D31" s="92"/>
      <c r="E31" s="92"/>
      <c r="F31" s="92"/>
    </row>
    <row r="32" spans="2:6" x14ac:dyDescent="0.25">
      <c r="B32" s="1"/>
    </row>
    <row r="33" spans="2:21" ht="30" customHeight="1" x14ac:dyDescent="0.25">
      <c r="B33" s="35" t="s">
        <v>10</v>
      </c>
      <c r="C33" s="35" t="s">
        <v>300</v>
      </c>
      <c r="D33" s="35" t="s">
        <v>11</v>
      </c>
      <c r="E33" s="35" t="s">
        <v>2</v>
      </c>
      <c r="F33" s="36" t="s">
        <v>12</v>
      </c>
      <c r="G33" s="36" t="s">
        <v>4</v>
      </c>
      <c r="H33" s="88" t="s">
        <v>1</v>
      </c>
      <c r="I33" s="88"/>
      <c r="J33" s="88"/>
      <c r="K33" s="88"/>
      <c r="L33" s="88"/>
      <c r="M33" s="88"/>
      <c r="N33" s="88"/>
      <c r="O33" s="88"/>
      <c r="P33" s="88"/>
      <c r="Q33" s="88"/>
      <c r="R33" s="88"/>
    </row>
    <row r="34" spans="2:21" x14ac:dyDescent="0.25">
      <c r="B34" s="37" t="s">
        <v>105</v>
      </c>
      <c r="C34" s="37" t="s">
        <v>301</v>
      </c>
      <c r="D34" s="37" t="s">
        <v>8</v>
      </c>
      <c r="E34" s="38">
        <v>42429</v>
      </c>
      <c r="F34" s="39" t="s">
        <v>13</v>
      </c>
      <c r="G34" s="40">
        <v>239.99</v>
      </c>
      <c r="H34" s="85" t="s">
        <v>100</v>
      </c>
      <c r="I34" s="85"/>
      <c r="J34" s="85"/>
      <c r="K34" s="85"/>
      <c r="L34" s="85"/>
      <c r="M34" s="85"/>
      <c r="N34" s="85"/>
      <c r="O34" s="85"/>
      <c r="P34" s="85"/>
      <c r="Q34" s="85"/>
      <c r="R34" s="85"/>
    </row>
    <row r="35" spans="2:21" x14ac:dyDescent="0.25">
      <c r="B35" s="41" t="s">
        <v>320</v>
      </c>
      <c r="C35" s="41" t="s">
        <v>106</v>
      </c>
      <c r="D35" s="41" t="s">
        <v>8</v>
      </c>
      <c r="E35" s="42">
        <v>42429</v>
      </c>
      <c r="F35" s="43" t="s">
        <v>13</v>
      </c>
      <c r="G35" s="44">
        <v>249</v>
      </c>
      <c r="H35" s="84" t="s">
        <v>287</v>
      </c>
      <c r="I35" s="84"/>
      <c r="J35" s="84"/>
      <c r="K35" s="84"/>
      <c r="L35" s="84"/>
      <c r="M35" s="84"/>
      <c r="N35" s="84"/>
      <c r="O35" s="84"/>
      <c r="P35" s="84"/>
      <c r="Q35" s="84"/>
      <c r="R35" s="84"/>
    </row>
    <row r="36" spans="2:21" x14ac:dyDescent="0.25">
      <c r="B36" s="37" t="s">
        <v>107</v>
      </c>
      <c r="C36" s="37" t="s">
        <v>108</v>
      </c>
      <c r="D36" s="37" t="s">
        <v>8</v>
      </c>
      <c r="E36" s="38">
        <v>42429</v>
      </c>
      <c r="F36" s="39" t="s">
        <v>13</v>
      </c>
      <c r="G36" s="45">
        <v>133.49</v>
      </c>
      <c r="H36" s="85" t="s">
        <v>101</v>
      </c>
      <c r="I36" s="85"/>
      <c r="J36" s="85"/>
      <c r="K36" s="85"/>
      <c r="L36" s="85"/>
      <c r="M36" s="85"/>
      <c r="N36" s="85"/>
      <c r="O36" s="85"/>
      <c r="P36" s="85"/>
      <c r="Q36" s="85"/>
      <c r="R36" s="85"/>
    </row>
    <row r="37" spans="2:21" x14ac:dyDescent="0.25">
      <c r="B37" s="41" t="s">
        <v>109</v>
      </c>
      <c r="C37" s="41" t="s">
        <v>110</v>
      </c>
      <c r="D37" s="41" t="s">
        <v>8</v>
      </c>
      <c r="E37" s="42">
        <v>42445</v>
      </c>
      <c r="F37" s="43" t="s">
        <v>13</v>
      </c>
      <c r="G37" s="46">
        <v>210</v>
      </c>
      <c r="H37" s="84" t="s">
        <v>102</v>
      </c>
      <c r="I37" s="84"/>
      <c r="J37" s="84"/>
      <c r="K37" s="84"/>
      <c r="L37" s="84"/>
      <c r="M37" s="84"/>
      <c r="N37" s="84"/>
      <c r="O37" s="84"/>
      <c r="P37" s="84"/>
      <c r="Q37" s="84"/>
      <c r="R37" s="84"/>
    </row>
    <row r="38" spans="2:21" x14ac:dyDescent="0.25">
      <c r="B38" s="37" t="s">
        <v>111</v>
      </c>
      <c r="C38" s="37" t="s">
        <v>112</v>
      </c>
      <c r="D38" s="37" t="s">
        <v>8</v>
      </c>
      <c r="E38" s="38">
        <v>42429</v>
      </c>
      <c r="F38" s="39" t="s">
        <v>13</v>
      </c>
      <c r="G38" s="45">
        <v>229.98</v>
      </c>
      <c r="H38" s="85" t="s">
        <v>103</v>
      </c>
      <c r="I38" s="85"/>
      <c r="J38" s="85"/>
      <c r="K38" s="85"/>
      <c r="L38" s="85"/>
      <c r="M38" s="85"/>
      <c r="N38" s="85"/>
      <c r="O38" s="85"/>
      <c r="P38" s="85"/>
      <c r="Q38" s="85"/>
      <c r="R38" s="85"/>
    </row>
    <row r="39" spans="2:21" x14ac:dyDescent="0.25">
      <c r="B39" s="41" t="s">
        <v>113</v>
      </c>
      <c r="C39" s="41" t="s">
        <v>114</v>
      </c>
      <c r="D39" s="41" t="s">
        <v>8</v>
      </c>
      <c r="E39" s="42">
        <v>42429</v>
      </c>
      <c r="F39" s="43" t="s">
        <v>13</v>
      </c>
      <c r="G39" s="46">
        <v>145</v>
      </c>
      <c r="H39" s="84" t="s">
        <v>104</v>
      </c>
      <c r="I39" s="84"/>
      <c r="J39" s="84"/>
      <c r="K39" s="84"/>
      <c r="L39" s="84"/>
      <c r="M39" s="84"/>
      <c r="N39" s="84"/>
      <c r="O39" s="84"/>
      <c r="P39" s="84"/>
      <c r="Q39" s="84"/>
      <c r="R39" s="84"/>
    </row>
    <row r="40" spans="2:21" x14ac:dyDescent="0.25">
      <c r="B40" s="47" t="s">
        <v>116</v>
      </c>
      <c r="C40" s="47" t="s">
        <v>117</v>
      </c>
      <c r="D40" s="47" t="s">
        <v>8</v>
      </c>
      <c r="E40" s="48">
        <v>42430</v>
      </c>
      <c r="F40" s="49" t="s">
        <v>13</v>
      </c>
      <c r="G40" s="27">
        <v>164.29</v>
      </c>
      <c r="H40" s="85" t="s">
        <v>115</v>
      </c>
      <c r="I40" s="85"/>
      <c r="J40" s="85"/>
      <c r="K40" s="85"/>
      <c r="L40" s="85"/>
      <c r="M40" s="85"/>
      <c r="N40" s="85"/>
      <c r="O40" s="85"/>
      <c r="P40" s="85"/>
      <c r="Q40" s="85"/>
      <c r="R40" s="85"/>
    </row>
    <row r="42" spans="2:21" x14ac:dyDescent="0.25">
      <c r="B42" s="29" t="s">
        <v>20</v>
      </c>
    </row>
    <row r="44" spans="2:21" x14ac:dyDescent="0.25">
      <c r="B44" s="35" t="s">
        <v>10</v>
      </c>
      <c r="C44" s="35" t="s">
        <v>3</v>
      </c>
      <c r="D44" s="35" t="s">
        <v>11</v>
      </c>
      <c r="E44" s="35" t="s">
        <v>2</v>
      </c>
      <c r="F44" s="36" t="s">
        <v>12</v>
      </c>
      <c r="G44" s="36" t="s">
        <v>4</v>
      </c>
      <c r="H44" s="35" t="s">
        <v>0</v>
      </c>
      <c r="I44" s="36" t="s">
        <v>208</v>
      </c>
      <c r="J44" s="88" t="s">
        <v>1</v>
      </c>
      <c r="K44" s="88"/>
      <c r="L44" s="88"/>
      <c r="M44" s="88"/>
      <c r="N44" s="88"/>
      <c r="O44" s="88"/>
      <c r="P44" s="88"/>
      <c r="Q44" s="88"/>
      <c r="R44" s="88"/>
      <c r="S44" s="88"/>
      <c r="T44" s="88"/>
      <c r="U44" s="88"/>
    </row>
    <row r="45" spans="2:21" x14ac:dyDescent="0.25">
      <c r="B45" s="37" t="s">
        <v>128</v>
      </c>
      <c r="C45" s="37" t="s">
        <v>133</v>
      </c>
      <c r="D45" s="37" t="s">
        <v>8</v>
      </c>
      <c r="E45" s="38">
        <v>42430</v>
      </c>
      <c r="F45" s="39" t="s">
        <v>13</v>
      </c>
      <c r="G45" s="45">
        <v>99</v>
      </c>
      <c r="H45" s="37"/>
      <c r="I45" s="52">
        <v>99</v>
      </c>
      <c r="J45" s="85" t="s">
        <v>285</v>
      </c>
      <c r="K45" s="85"/>
      <c r="L45" s="85"/>
      <c r="M45" s="85"/>
      <c r="N45" s="85"/>
      <c r="O45" s="85"/>
      <c r="P45" s="85"/>
      <c r="Q45" s="85"/>
      <c r="R45" s="85"/>
      <c r="S45" s="85"/>
      <c r="T45" s="85"/>
      <c r="U45" s="85"/>
    </row>
    <row r="46" spans="2:21" ht="40.5" customHeight="1" x14ac:dyDescent="0.25">
      <c r="B46" s="41" t="s">
        <v>129</v>
      </c>
      <c r="C46" s="41" t="s">
        <v>129</v>
      </c>
      <c r="D46" s="41" t="s">
        <v>8</v>
      </c>
      <c r="E46" s="42">
        <v>42445</v>
      </c>
      <c r="F46" s="43" t="s">
        <v>13</v>
      </c>
      <c r="G46" s="46">
        <v>110</v>
      </c>
      <c r="H46" s="54" t="s">
        <v>283</v>
      </c>
      <c r="I46" s="55">
        <v>89</v>
      </c>
      <c r="J46" s="84" t="s">
        <v>137</v>
      </c>
      <c r="K46" s="84"/>
      <c r="L46" s="84"/>
      <c r="M46" s="84"/>
      <c r="N46" s="84"/>
      <c r="O46" s="84"/>
      <c r="P46" s="84"/>
      <c r="Q46" s="84"/>
      <c r="R46" s="84"/>
      <c r="S46" s="84"/>
      <c r="T46" s="84"/>
      <c r="U46" s="84"/>
    </row>
    <row r="47" spans="2:21" x14ac:dyDescent="0.25">
      <c r="B47" s="37" t="s">
        <v>130</v>
      </c>
      <c r="C47" s="37" t="s">
        <v>134</v>
      </c>
      <c r="D47" s="37" t="s">
        <v>8</v>
      </c>
      <c r="E47" s="38">
        <v>42430</v>
      </c>
      <c r="F47" s="39" t="s">
        <v>13</v>
      </c>
      <c r="G47" s="45">
        <v>59.99</v>
      </c>
      <c r="H47" s="37"/>
      <c r="I47" s="52">
        <v>80</v>
      </c>
      <c r="J47" s="85" t="s">
        <v>138</v>
      </c>
      <c r="K47" s="85"/>
      <c r="L47" s="85"/>
      <c r="M47" s="85"/>
      <c r="N47" s="85"/>
      <c r="O47" s="85"/>
      <c r="P47" s="85"/>
      <c r="Q47" s="85"/>
      <c r="R47" s="85"/>
      <c r="S47" s="85"/>
      <c r="T47" s="85"/>
      <c r="U47" s="85"/>
    </row>
    <row r="48" spans="2:21" x14ac:dyDescent="0.25">
      <c r="B48" s="41" t="s">
        <v>131</v>
      </c>
      <c r="C48" s="41" t="s">
        <v>135</v>
      </c>
      <c r="D48" s="41" t="s">
        <v>8</v>
      </c>
      <c r="E48" s="42">
        <v>42430</v>
      </c>
      <c r="F48" s="43" t="s">
        <v>13</v>
      </c>
      <c r="G48" s="46">
        <v>79.95</v>
      </c>
      <c r="H48" s="41"/>
      <c r="I48" s="55">
        <v>120</v>
      </c>
      <c r="J48" s="84" t="s">
        <v>284</v>
      </c>
      <c r="K48" s="84"/>
      <c r="L48" s="84"/>
      <c r="M48" s="84"/>
      <c r="N48" s="84"/>
      <c r="O48" s="84"/>
      <c r="P48" s="84"/>
      <c r="Q48" s="84"/>
      <c r="R48" s="84"/>
      <c r="S48" s="84"/>
      <c r="T48" s="84"/>
      <c r="U48" s="84"/>
    </row>
    <row r="49" spans="2:21" x14ac:dyDescent="0.25">
      <c r="B49" s="47" t="s">
        <v>132</v>
      </c>
      <c r="C49" s="47" t="s">
        <v>136</v>
      </c>
      <c r="D49" s="47" t="s">
        <v>8</v>
      </c>
      <c r="E49" s="48">
        <v>42431</v>
      </c>
      <c r="F49" s="49" t="s">
        <v>13</v>
      </c>
      <c r="G49" s="27">
        <v>79.989999999999995</v>
      </c>
      <c r="H49" s="47"/>
      <c r="I49" s="33" t="s">
        <v>282</v>
      </c>
      <c r="J49" s="85" t="s">
        <v>286</v>
      </c>
      <c r="K49" s="85"/>
      <c r="L49" s="85"/>
      <c r="M49" s="85"/>
      <c r="N49" s="85"/>
      <c r="O49" s="85"/>
      <c r="P49" s="85"/>
      <c r="Q49" s="85"/>
      <c r="R49" s="85"/>
      <c r="S49" s="85"/>
      <c r="T49" s="85"/>
      <c r="U49" s="85"/>
    </row>
    <row r="51" spans="2:21" x14ac:dyDescent="0.25">
      <c r="B51" s="29" t="s">
        <v>16</v>
      </c>
    </row>
    <row r="53" spans="2:21" x14ac:dyDescent="0.25">
      <c r="B53" s="93" t="s">
        <v>289</v>
      </c>
      <c r="C53" s="93"/>
      <c r="D53" s="93"/>
      <c r="E53" s="93"/>
      <c r="F53" s="93"/>
    </row>
    <row r="54" spans="2:21" x14ac:dyDescent="0.25">
      <c r="B54" s="92" t="s">
        <v>299</v>
      </c>
      <c r="C54" s="92"/>
      <c r="D54" s="92"/>
      <c r="E54" s="92"/>
      <c r="F54" s="92"/>
    </row>
    <row r="55" spans="2:21" x14ac:dyDescent="0.25">
      <c r="B55" s="92"/>
      <c r="C55" s="92"/>
      <c r="D55" s="92"/>
      <c r="E55" s="92"/>
      <c r="F55" s="92"/>
    </row>
    <row r="56" spans="2:21" ht="30.75" customHeight="1" x14ac:dyDescent="0.25">
      <c r="B56" s="92"/>
      <c r="C56" s="92"/>
      <c r="D56" s="92"/>
      <c r="E56" s="92"/>
      <c r="F56" s="92"/>
    </row>
    <row r="57" spans="2:21" x14ac:dyDescent="0.25">
      <c r="H57" t="s">
        <v>302</v>
      </c>
    </row>
    <row r="59" spans="2:21" x14ac:dyDescent="0.25">
      <c r="B59" s="35" t="s">
        <v>10</v>
      </c>
      <c r="C59" s="35" t="s">
        <v>3</v>
      </c>
      <c r="D59" s="35" t="s">
        <v>11</v>
      </c>
      <c r="E59" s="35" t="s">
        <v>2</v>
      </c>
      <c r="F59" s="36" t="s">
        <v>12</v>
      </c>
      <c r="G59" s="36" t="s">
        <v>4</v>
      </c>
      <c r="H59" s="35" t="s">
        <v>0</v>
      </c>
      <c r="I59" s="36" t="s">
        <v>304</v>
      </c>
      <c r="J59" s="91" t="s">
        <v>1</v>
      </c>
      <c r="K59" s="91"/>
      <c r="L59" s="91"/>
      <c r="M59" s="91"/>
      <c r="N59" s="91"/>
      <c r="O59" s="91"/>
      <c r="P59" s="91"/>
      <c r="Q59" s="91"/>
      <c r="R59" s="91"/>
      <c r="S59" s="91"/>
      <c r="T59" s="91"/>
    </row>
    <row r="60" spans="2:21" x14ac:dyDescent="0.25">
      <c r="B60" s="37" t="s">
        <v>139</v>
      </c>
      <c r="C60" s="37" t="s">
        <v>145</v>
      </c>
      <c r="D60" s="37" t="s">
        <v>8</v>
      </c>
      <c r="E60" s="38">
        <v>42431</v>
      </c>
      <c r="F60" s="39" t="s">
        <v>13</v>
      </c>
      <c r="G60" s="45">
        <v>23.25</v>
      </c>
      <c r="H60" s="37" t="s">
        <v>151</v>
      </c>
      <c r="I60" s="45">
        <f>G60</f>
        <v>23.25</v>
      </c>
      <c r="J60" s="89" t="s">
        <v>152</v>
      </c>
      <c r="K60" s="89"/>
      <c r="L60" s="89"/>
      <c r="M60" s="89"/>
      <c r="N60" s="89"/>
      <c r="O60" s="89"/>
      <c r="P60" s="89"/>
      <c r="Q60" s="89"/>
      <c r="R60" s="89"/>
      <c r="S60" s="89"/>
      <c r="T60" s="89"/>
    </row>
    <row r="61" spans="2:21" x14ac:dyDescent="0.25">
      <c r="B61" s="41" t="s">
        <v>139</v>
      </c>
      <c r="C61" s="41" t="s">
        <v>146</v>
      </c>
      <c r="D61" s="41" t="s">
        <v>8</v>
      </c>
      <c r="E61" s="42">
        <v>42431</v>
      </c>
      <c r="F61" s="43" t="s">
        <v>13</v>
      </c>
      <c r="G61" s="46">
        <v>79.989999999999995</v>
      </c>
      <c r="H61" s="41" t="s">
        <v>147</v>
      </c>
      <c r="I61" s="46">
        <f>G61/2</f>
        <v>39.994999999999997</v>
      </c>
      <c r="J61" s="90" t="s">
        <v>152</v>
      </c>
      <c r="K61" s="90"/>
      <c r="L61" s="90"/>
      <c r="M61" s="90"/>
      <c r="N61" s="90"/>
      <c r="O61" s="90"/>
      <c r="P61" s="90"/>
      <c r="Q61" s="90"/>
      <c r="R61" s="90"/>
      <c r="S61" s="90"/>
      <c r="T61" s="90"/>
    </row>
    <row r="62" spans="2:21" x14ac:dyDescent="0.25">
      <c r="B62" s="37" t="s">
        <v>148</v>
      </c>
      <c r="C62" s="37" t="s">
        <v>149</v>
      </c>
      <c r="D62" s="37" t="s">
        <v>8</v>
      </c>
      <c r="E62" s="38">
        <v>42431</v>
      </c>
      <c r="F62" s="39" t="s">
        <v>13</v>
      </c>
      <c r="G62" s="45">
        <v>25.9</v>
      </c>
      <c r="H62" s="37" t="s">
        <v>156</v>
      </c>
      <c r="I62" s="45">
        <f>G62</f>
        <v>25.9</v>
      </c>
      <c r="J62" s="89" t="s">
        <v>153</v>
      </c>
      <c r="K62" s="89"/>
      <c r="L62" s="89"/>
      <c r="M62" s="89"/>
      <c r="N62" s="89"/>
      <c r="O62" s="89"/>
      <c r="P62" s="89"/>
      <c r="Q62" s="89"/>
      <c r="R62" s="89"/>
      <c r="S62" s="89"/>
      <c r="T62" s="89"/>
    </row>
    <row r="63" spans="2:21" x14ac:dyDescent="0.25">
      <c r="B63" s="41" t="s">
        <v>139</v>
      </c>
      <c r="C63" s="41" t="s">
        <v>150</v>
      </c>
      <c r="D63" s="41" t="s">
        <v>8</v>
      </c>
      <c r="E63" s="42">
        <v>42431</v>
      </c>
      <c r="F63" s="43" t="s">
        <v>13</v>
      </c>
      <c r="G63" s="46">
        <v>79.989999999999995</v>
      </c>
      <c r="H63" s="41" t="s">
        <v>147</v>
      </c>
      <c r="I63" s="46">
        <f>G63/2</f>
        <v>39.994999999999997</v>
      </c>
      <c r="J63" s="90" t="s">
        <v>153</v>
      </c>
      <c r="K63" s="90"/>
      <c r="L63" s="90"/>
      <c r="M63" s="90"/>
      <c r="N63" s="90"/>
      <c r="O63" s="90"/>
      <c r="P63" s="90"/>
      <c r="Q63" s="90"/>
      <c r="R63" s="90"/>
      <c r="S63" s="90"/>
      <c r="T63" s="90"/>
    </row>
    <row r="64" spans="2:21" x14ac:dyDescent="0.25">
      <c r="B64" s="37" t="s">
        <v>139</v>
      </c>
      <c r="C64" s="37" t="s">
        <v>161</v>
      </c>
      <c r="D64" s="37" t="s">
        <v>8</v>
      </c>
      <c r="E64" s="38">
        <v>42431</v>
      </c>
      <c r="F64" s="39" t="s">
        <v>13</v>
      </c>
      <c r="G64" s="45">
        <v>58.97</v>
      </c>
      <c r="H64" s="37" t="s">
        <v>162</v>
      </c>
      <c r="I64" s="45">
        <f>G64</f>
        <v>58.97</v>
      </c>
      <c r="J64" s="89" t="s">
        <v>160</v>
      </c>
      <c r="K64" s="89"/>
      <c r="L64" s="89"/>
      <c r="M64" s="89"/>
      <c r="N64" s="89"/>
      <c r="O64" s="89"/>
      <c r="P64" s="89"/>
      <c r="Q64" s="89"/>
      <c r="R64" s="89"/>
      <c r="S64" s="89"/>
      <c r="T64" s="89"/>
    </row>
    <row r="65" spans="2:20" x14ac:dyDescent="0.25">
      <c r="B65" s="41" t="s">
        <v>139</v>
      </c>
      <c r="C65" s="41" t="s">
        <v>164</v>
      </c>
      <c r="D65" s="41" t="s">
        <v>8</v>
      </c>
      <c r="E65" s="42">
        <v>42431</v>
      </c>
      <c r="F65" s="43" t="s">
        <v>13</v>
      </c>
      <c r="G65" s="46">
        <v>59.99</v>
      </c>
      <c r="H65" s="41" t="s">
        <v>167</v>
      </c>
      <c r="I65" s="46"/>
      <c r="J65" s="90" t="s">
        <v>163</v>
      </c>
      <c r="K65" s="90"/>
      <c r="L65" s="90"/>
      <c r="M65" s="90"/>
      <c r="N65" s="90"/>
      <c r="O65" s="90"/>
      <c r="P65" s="90"/>
      <c r="Q65" s="90"/>
      <c r="R65" s="90"/>
      <c r="S65" s="90"/>
      <c r="T65" s="90"/>
    </row>
    <row r="66" spans="2:20" x14ac:dyDescent="0.25">
      <c r="B66" s="37" t="s">
        <v>141</v>
      </c>
      <c r="C66" s="37" t="s">
        <v>142</v>
      </c>
      <c r="D66" s="37" t="s">
        <v>8</v>
      </c>
      <c r="E66" s="38">
        <v>42431</v>
      </c>
      <c r="F66" s="39" t="s">
        <v>13</v>
      </c>
      <c r="G66" s="45">
        <v>24.79</v>
      </c>
      <c r="H66" s="37" t="s">
        <v>156</v>
      </c>
      <c r="I66" s="45">
        <f>G66</f>
        <v>24.79</v>
      </c>
      <c r="J66" s="89" t="s">
        <v>157</v>
      </c>
      <c r="K66" s="89"/>
      <c r="L66" s="89"/>
      <c r="M66" s="89"/>
      <c r="N66" s="89"/>
      <c r="O66" s="89"/>
      <c r="P66" s="89"/>
      <c r="Q66" s="89"/>
      <c r="R66" s="89"/>
      <c r="S66" s="89"/>
      <c r="T66" s="89"/>
    </row>
    <row r="67" spans="2:20" x14ac:dyDescent="0.25">
      <c r="B67" s="41" t="s">
        <v>141</v>
      </c>
      <c r="C67" s="41" t="s">
        <v>142</v>
      </c>
      <c r="D67" s="41" t="s">
        <v>8</v>
      </c>
      <c r="E67" s="42">
        <v>42431</v>
      </c>
      <c r="F67" s="43" t="s">
        <v>13</v>
      </c>
      <c r="G67" s="46">
        <v>39.97</v>
      </c>
      <c r="H67" s="41" t="s">
        <v>155</v>
      </c>
      <c r="I67" s="46">
        <f>G67</f>
        <v>39.97</v>
      </c>
      <c r="J67" s="90" t="s">
        <v>154</v>
      </c>
      <c r="K67" s="90"/>
      <c r="L67" s="90"/>
      <c r="M67" s="90"/>
      <c r="N67" s="90"/>
      <c r="O67" s="90"/>
      <c r="P67" s="90"/>
      <c r="Q67" s="90"/>
      <c r="R67" s="90"/>
      <c r="S67" s="90"/>
      <c r="T67" s="90"/>
    </row>
    <row r="68" spans="2:20" x14ac:dyDescent="0.25">
      <c r="B68" s="37" t="s">
        <v>141</v>
      </c>
      <c r="C68" s="37" t="s">
        <v>142</v>
      </c>
      <c r="D68" s="37" t="s">
        <v>8</v>
      </c>
      <c r="E68" s="38">
        <v>42431</v>
      </c>
      <c r="F68" s="39" t="s">
        <v>13</v>
      </c>
      <c r="G68" s="45">
        <v>54.99</v>
      </c>
      <c r="H68" s="37" t="s">
        <v>159</v>
      </c>
      <c r="I68" s="45">
        <f>G68</f>
        <v>54.99</v>
      </c>
      <c r="J68" s="89" t="s">
        <v>158</v>
      </c>
      <c r="K68" s="89"/>
      <c r="L68" s="89"/>
      <c r="M68" s="89"/>
      <c r="N68" s="89"/>
      <c r="O68" s="89"/>
      <c r="P68" s="89"/>
      <c r="Q68" s="89"/>
      <c r="R68" s="89"/>
      <c r="S68" s="89"/>
      <c r="T68" s="89"/>
    </row>
    <row r="69" spans="2:20" x14ac:dyDescent="0.25">
      <c r="B69" s="41" t="s">
        <v>141</v>
      </c>
      <c r="C69" s="41" t="s">
        <v>142</v>
      </c>
      <c r="D69" s="41" t="s">
        <v>8</v>
      </c>
      <c r="E69" s="42">
        <v>42431</v>
      </c>
      <c r="F69" s="43" t="s">
        <v>13</v>
      </c>
      <c r="G69" s="46">
        <v>45.99</v>
      </c>
      <c r="H69" s="41" t="s">
        <v>162</v>
      </c>
      <c r="I69" s="46">
        <f>G69</f>
        <v>45.99</v>
      </c>
      <c r="J69" s="90" t="s">
        <v>165</v>
      </c>
      <c r="K69" s="90"/>
      <c r="L69" s="90"/>
      <c r="M69" s="90"/>
      <c r="N69" s="90"/>
      <c r="O69" s="90"/>
      <c r="P69" s="90"/>
      <c r="Q69" s="90"/>
      <c r="R69" s="90"/>
      <c r="S69" s="90"/>
      <c r="T69" s="90"/>
    </row>
    <row r="70" spans="2:20" x14ac:dyDescent="0.25">
      <c r="B70" s="37" t="s">
        <v>141</v>
      </c>
      <c r="C70" s="37" t="s">
        <v>142</v>
      </c>
      <c r="D70" s="37" t="s">
        <v>8</v>
      </c>
      <c r="E70" s="38">
        <v>42431</v>
      </c>
      <c r="F70" s="39" t="s">
        <v>13</v>
      </c>
      <c r="G70" s="45">
        <v>29.99</v>
      </c>
      <c r="H70" s="37" t="s">
        <v>167</v>
      </c>
      <c r="I70" s="45"/>
      <c r="J70" s="89" t="s">
        <v>166</v>
      </c>
      <c r="K70" s="89"/>
      <c r="L70" s="89"/>
      <c r="M70" s="89"/>
      <c r="N70" s="89"/>
      <c r="O70" s="89"/>
      <c r="P70" s="89"/>
      <c r="Q70" s="89"/>
      <c r="R70" s="89"/>
      <c r="S70" s="89"/>
      <c r="T70" s="89"/>
    </row>
    <row r="71" spans="2:20" x14ac:dyDescent="0.25">
      <c r="B71" s="41" t="s">
        <v>132</v>
      </c>
      <c r="C71" s="41" t="s">
        <v>140</v>
      </c>
      <c r="D71" s="41" t="s">
        <v>8</v>
      </c>
      <c r="E71" s="42">
        <v>42431</v>
      </c>
      <c r="F71" s="43" t="s">
        <v>13</v>
      </c>
      <c r="G71" s="46">
        <v>24.99</v>
      </c>
      <c r="H71" s="41" t="s">
        <v>168</v>
      </c>
      <c r="I71" s="46">
        <f>G71</f>
        <v>24.99</v>
      </c>
      <c r="J71" s="90" t="s">
        <v>169</v>
      </c>
      <c r="K71" s="90"/>
      <c r="L71" s="90"/>
      <c r="M71" s="90"/>
      <c r="N71" s="90"/>
      <c r="O71" s="90"/>
      <c r="P71" s="90"/>
      <c r="Q71" s="90"/>
      <c r="R71" s="90"/>
      <c r="S71" s="90"/>
      <c r="T71" s="90"/>
    </row>
    <row r="72" spans="2:20" x14ac:dyDescent="0.25">
      <c r="B72" s="37" t="s">
        <v>132</v>
      </c>
      <c r="C72" s="37" t="s">
        <v>140</v>
      </c>
      <c r="D72" s="37" t="s">
        <v>8</v>
      </c>
      <c r="E72" s="38">
        <v>42431</v>
      </c>
      <c r="F72" s="39" t="s">
        <v>13</v>
      </c>
      <c r="G72" s="45">
        <v>49.99</v>
      </c>
      <c r="H72" s="37" t="s">
        <v>147</v>
      </c>
      <c r="I72" s="45">
        <f>G72/2</f>
        <v>24.995000000000001</v>
      </c>
      <c r="J72" s="89" t="s">
        <v>170</v>
      </c>
      <c r="K72" s="89"/>
      <c r="L72" s="89"/>
      <c r="M72" s="89"/>
      <c r="N72" s="89"/>
      <c r="O72" s="89"/>
      <c r="P72" s="89"/>
      <c r="Q72" s="89"/>
      <c r="R72" s="89"/>
      <c r="S72" s="89"/>
      <c r="T72" s="89"/>
    </row>
    <row r="73" spans="2:20" x14ac:dyDescent="0.25">
      <c r="B73" s="41" t="s">
        <v>172</v>
      </c>
      <c r="C73" s="41" t="s">
        <v>173</v>
      </c>
      <c r="D73" s="41" t="s">
        <v>8</v>
      </c>
      <c r="E73" s="42">
        <v>42431</v>
      </c>
      <c r="F73" s="43" t="s">
        <v>13</v>
      </c>
      <c r="G73" s="46">
        <v>14.97</v>
      </c>
      <c r="H73" s="41" t="s">
        <v>168</v>
      </c>
      <c r="I73" s="46">
        <f>G73</f>
        <v>14.97</v>
      </c>
      <c r="J73" s="90" t="s">
        <v>171</v>
      </c>
      <c r="K73" s="90"/>
      <c r="L73" s="90"/>
      <c r="M73" s="90"/>
      <c r="N73" s="90"/>
      <c r="O73" s="90"/>
      <c r="P73" s="90"/>
      <c r="Q73" s="90"/>
      <c r="R73" s="90"/>
      <c r="S73" s="90"/>
      <c r="T73" s="90"/>
    </row>
    <row r="74" spans="2:20" x14ac:dyDescent="0.25">
      <c r="B74" s="37" t="s">
        <v>175</v>
      </c>
      <c r="C74" s="37" t="s">
        <v>176</v>
      </c>
      <c r="D74" s="37" t="s">
        <v>8</v>
      </c>
      <c r="E74" s="38">
        <v>42431</v>
      </c>
      <c r="F74" s="39" t="s">
        <v>13</v>
      </c>
      <c r="G74" s="45">
        <v>14.97</v>
      </c>
      <c r="H74" s="37" t="s">
        <v>168</v>
      </c>
      <c r="I74" s="45">
        <f>G74</f>
        <v>14.97</v>
      </c>
      <c r="J74" s="89" t="s">
        <v>174</v>
      </c>
      <c r="K74" s="89"/>
      <c r="L74" s="89"/>
      <c r="M74" s="89"/>
      <c r="N74" s="89"/>
      <c r="O74" s="89"/>
      <c r="P74" s="89"/>
      <c r="Q74" s="89"/>
      <c r="R74" s="89"/>
      <c r="S74" s="89"/>
      <c r="T74" s="89"/>
    </row>
    <row r="75" spans="2:20" x14ac:dyDescent="0.25">
      <c r="B75" s="41" t="s">
        <v>175</v>
      </c>
      <c r="C75" s="41" t="s">
        <v>176</v>
      </c>
      <c r="D75" s="41" t="s">
        <v>8</v>
      </c>
      <c r="E75" s="42">
        <v>42431</v>
      </c>
      <c r="F75" s="43" t="s">
        <v>13</v>
      </c>
      <c r="G75" s="46">
        <v>16.649999999999999</v>
      </c>
      <c r="H75" s="41" t="s">
        <v>178</v>
      </c>
      <c r="I75" s="46">
        <f>G75</f>
        <v>16.649999999999999</v>
      </c>
      <c r="J75" s="90" t="s">
        <v>177</v>
      </c>
      <c r="K75" s="90"/>
      <c r="L75" s="90"/>
      <c r="M75" s="90"/>
      <c r="N75" s="90"/>
      <c r="O75" s="90"/>
      <c r="P75" s="90"/>
      <c r="Q75" s="90"/>
      <c r="R75" s="90"/>
      <c r="S75" s="90"/>
      <c r="T75" s="90"/>
    </row>
    <row r="76" spans="2:20" x14ac:dyDescent="0.25">
      <c r="B76" s="37" t="s">
        <v>175</v>
      </c>
      <c r="C76" s="37" t="s">
        <v>176</v>
      </c>
      <c r="D76" s="37" t="s">
        <v>8</v>
      </c>
      <c r="E76" s="38">
        <v>42432</v>
      </c>
      <c r="F76" s="39" t="s">
        <v>13</v>
      </c>
      <c r="G76" s="45">
        <v>44.95</v>
      </c>
      <c r="H76" s="37" t="s">
        <v>147</v>
      </c>
      <c r="I76" s="45">
        <f>G76/2</f>
        <v>22.475000000000001</v>
      </c>
      <c r="J76" s="89" t="s">
        <v>179</v>
      </c>
      <c r="K76" s="89"/>
      <c r="L76" s="89"/>
      <c r="M76" s="89"/>
      <c r="N76" s="89"/>
      <c r="O76" s="89"/>
      <c r="P76" s="89"/>
      <c r="Q76" s="89"/>
      <c r="R76" s="89"/>
      <c r="S76" s="89"/>
      <c r="T76" s="89"/>
    </row>
    <row r="77" spans="2:20" x14ac:dyDescent="0.25">
      <c r="B77" s="41" t="s">
        <v>143</v>
      </c>
      <c r="C77" s="41" t="s">
        <v>181</v>
      </c>
      <c r="D77" s="41" t="s">
        <v>8</v>
      </c>
      <c r="E77" s="42">
        <v>42432</v>
      </c>
      <c r="F77" s="43" t="s">
        <v>13</v>
      </c>
      <c r="G77" s="46">
        <v>47.97</v>
      </c>
      <c r="H77" s="41" t="s">
        <v>183</v>
      </c>
      <c r="I77" s="46">
        <f>G77</f>
        <v>47.97</v>
      </c>
      <c r="J77" s="90" t="s">
        <v>180</v>
      </c>
      <c r="K77" s="90"/>
      <c r="L77" s="90"/>
      <c r="M77" s="90"/>
      <c r="N77" s="90"/>
      <c r="O77" s="90"/>
      <c r="P77" s="90"/>
      <c r="Q77" s="90"/>
      <c r="R77" s="90"/>
      <c r="S77" s="90"/>
      <c r="T77" s="90"/>
    </row>
    <row r="78" spans="2:20" x14ac:dyDescent="0.25">
      <c r="B78" s="37" t="s">
        <v>143</v>
      </c>
      <c r="C78" s="37" t="s">
        <v>181</v>
      </c>
      <c r="D78" s="37" t="s">
        <v>8</v>
      </c>
      <c r="E78" s="38">
        <v>42432</v>
      </c>
      <c r="F78" s="39" t="s">
        <v>13</v>
      </c>
      <c r="G78" s="45">
        <v>59.99</v>
      </c>
      <c r="H78" s="37" t="s">
        <v>151</v>
      </c>
      <c r="I78" s="45">
        <f>G78</f>
        <v>59.99</v>
      </c>
      <c r="J78" s="89" t="s">
        <v>182</v>
      </c>
      <c r="K78" s="89"/>
      <c r="L78" s="89"/>
      <c r="M78" s="89"/>
      <c r="N78" s="89"/>
      <c r="O78" s="89"/>
      <c r="P78" s="89"/>
      <c r="Q78" s="89"/>
      <c r="R78" s="89"/>
      <c r="S78" s="89"/>
      <c r="T78" s="89"/>
    </row>
    <row r="79" spans="2:20" x14ac:dyDescent="0.25">
      <c r="B79" s="41" t="s">
        <v>143</v>
      </c>
      <c r="C79" s="41" t="s">
        <v>181</v>
      </c>
      <c r="D79" s="41" t="s">
        <v>8</v>
      </c>
      <c r="E79" s="42">
        <v>42432</v>
      </c>
      <c r="F79" s="43" t="s">
        <v>13</v>
      </c>
      <c r="G79" s="46">
        <v>39.99</v>
      </c>
      <c r="H79" s="41" t="s">
        <v>178</v>
      </c>
      <c r="I79" s="46">
        <f>G79</f>
        <v>39.99</v>
      </c>
      <c r="J79" s="90" t="s">
        <v>184</v>
      </c>
      <c r="K79" s="90"/>
      <c r="L79" s="90"/>
      <c r="M79" s="90"/>
      <c r="N79" s="90"/>
      <c r="O79" s="90"/>
      <c r="P79" s="90"/>
      <c r="Q79" s="90"/>
      <c r="R79" s="90"/>
      <c r="S79" s="90"/>
      <c r="T79" s="90"/>
    </row>
    <row r="80" spans="2:20" x14ac:dyDescent="0.25">
      <c r="B80" s="47" t="s">
        <v>143</v>
      </c>
      <c r="C80" s="47" t="s">
        <v>181</v>
      </c>
      <c r="D80" s="47" t="s">
        <v>8</v>
      </c>
      <c r="E80" s="48">
        <v>42432</v>
      </c>
      <c r="F80" s="49" t="s">
        <v>13</v>
      </c>
      <c r="G80" s="27">
        <v>59.99</v>
      </c>
      <c r="H80" s="47" t="s">
        <v>162</v>
      </c>
      <c r="I80" s="27">
        <f>G80</f>
        <v>59.99</v>
      </c>
      <c r="J80" s="89" t="s">
        <v>185</v>
      </c>
      <c r="K80" s="89"/>
      <c r="L80" s="89"/>
      <c r="M80" s="89"/>
      <c r="N80" s="89"/>
      <c r="O80" s="89"/>
      <c r="P80" s="89"/>
      <c r="Q80" s="89"/>
      <c r="R80" s="89"/>
      <c r="S80" s="89"/>
      <c r="T80" s="89"/>
    </row>
    <row r="82" spans="2:25" x14ac:dyDescent="0.25">
      <c r="B82" s="29" t="s">
        <v>186</v>
      </c>
    </row>
    <row r="83" spans="2:25" x14ac:dyDescent="0.25">
      <c r="B83" s="29"/>
    </row>
    <row r="84" spans="2:25" x14ac:dyDescent="0.25">
      <c r="B84" s="93" t="s">
        <v>290</v>
      </c>
      <c r="C84" s="93"/>
      <c r="D84" s="93"/>
      <c r="E84" s="93"/>
      <c r="F84" s="93"/>
    </row>
    <row r="85" spans="2:25" x14ac:dyDescent="0.25">
      <c r="B85" s="92" t="s">
        <v>291</v>
      </c>
      <c r="C85" s="92"/>
      <c r="D85" s="92"/>
      <c r="E85" s="92"/>
      <c r="F85" s="92"/>
    </row>
    <row r="86" spans="2:25" x14ac:dyDescent="0.25">
      <c r="B86" s="92"/>
      <c r="C86" s="92"/>
      <c r="D86" s="92"/>
      <c r="E86" s="92"/>
      <c r="F86" s="92"/>
    </row>
    <row r="87" spans="2:25" ht="29.25" customHeight="1" x14ac:dyDescent="0.25">
      <c r="B87" s="92"/>
      <c r="C87" s="92"/>
      <c r="D87" s="92"/>
      <c r="E87" s="92"/>
      <c r="F87" s="92"/>
    </row>
    <row r="89" spans="2:25" x14ac:dyDescent="0.25">
      <c r="B89" s="35" t="s">
        <v>10</v>
      </c>
      <c r="C89" s="35" t="s">
        <v>3</v>
      </c>
      <c r="D89" s="35" t="s">
        <v>11</v>
      </c>
      <c r="E89" s="35" t="s">
        <v>2</v>
      </c>
      <c r="F89" s="36" t="s">
        <v>4</v>
      </c>
      <c r="G89" s="57" t="s">
        <v>5</v>
      </c>
      <c r="H89" s="36" t="s">
        <v>6</v>
      </c>
      <c r="I89" s="36" t="s">
        <v>7</v>
      </c>
      <c r="J89" s="35" t="s">
        <v>0</v>
      </c>
      <c r="K89" s="88" t="s">
        <v>1</v>
      </c>
      <c r="L89" s="88"/>
      <c r="M89" s="88"/>
      <c r="N89" s="88"/>
      <c r="O89" s="88"/>
      <c r="P89" s="88"/>
      <c r="Q89" s="88"/>
      <c r="R89" s="88"/>
      <c r="S89" s="88"/>
      <c r="T89" s="88"/>
      <c r="U89" s="88"/>
      <c r="V89" s="88"/>
      <c r="W89" s="88"/>
      <c r="X89" s="88"/>
      <c r="Y89" s="88"/>
    </row>
    <row r="90" spans="2:25" x14ac:dyDescent="0.25">
      <c r="B90" s="37" t="s">
        <v>187</v>
      </c>
      <c r="C90" s="37" t="s">
        <v>189</v>
      </c>
      <c r="D90" s="37" t="s">
        <v>8</v>
      </c>
      <c r="E90" s="38">
        <v>42432</v>
      </c>
      <c r="F90" s="45">
        <v>1600</v>
      </c>
      <c r="G90" s="58">
        <v>2</v>
      </c>
      <c r="H90" s="40">
        <v>300</v>
      </c>
      <c r="I90" s="59">
        <f>H90+F90</f>
        <v>1900</v>
      </c>
      <c r="J90" s="51" t="s">
        <v>198</v>
      </c>
      <c r="K90" s="85" t="s">
        <v>193</v>
      </c>
      <c r="L90" s="85"/>
      <c r="M90" s="85"/>
      <c r="N90" s="85"/>
      <c r="O90" s="85"/>
      <c r="P90" s="85"/>
      <c r="Q90" s="85"/>
      <c r="R90" s="85"/>
      <c r="S90" s="85"/>
      <c r="T90" s="85"/>
      <c r="U90" s="85"/>
      <c r="V90" s="85"/>
      <c r="W90" s="85"/>
      <c r="X90" s="85"/>
      <c r="Y90" s="85"/>
    </row>
    <row r="91" spans="2:25" x14ac:dyDescent="0.25">
      <c r="B91" s="41" t="s">
        <v>187</v>
      </c>
      <c r="C91" s="41" t="s">
        <v>190</v>
      </c>
      <c r="D91" s="41" t="s">
        <v>8</v>
      </c>
      <c r="E91" s="42">
        <v>42432</v>
      </c>
      <c r="F91" s="46">
        <v>1500</v>
      </c>
      <c r="G91" s="60">
        <v>2</v>
      </c>
      <c r="H91" s="44">
        <v>300</v>
      </c>
      <c r="I91" s="61">
        <f t="shared" ref="I91:I96" si="0">H91+F91</f>
        <v>1800</v>
      </c>
      <c r="J91" s="53" t="s">
        <v>198</v>
      </c>
      <c r="K91" s="84" t="s">
        <v>193</v>
      </c>
      <c r="L91" s="84"/>
      <c r="M91" s="84"/>
      <c r="N91" s="84"/>
      <c r="O91" s="84"/>
      <c r="P91" s="84"/>
      <c r="Q91" s="84"/>
      <c r="R91" s="84"/>
      <c r="S91" s="84"/>
      <c r="T91" s="84"/>
      <c r="U91" s="84"/>
      <c r="V91" s="84"/>
      <c r="W91" s="84"/>
      <c r="X91" s="84"/>
      <c r="Y91" s="84"/>
    </row>
    <row r="92" spans="2:25" x14ac:dyDescent="0.25">
      <c r="B92" s="37" t="s">
        <v>188</v>
      </c>
      <c r="C92" s="37" t="s">
        <v>191</v>
      </c>
      <c r="D92" s="37" t="s">
        <v>8</v>
      </c>
      <c r="E92" s="38">
        <v>42432</v>
      </c>
      <c r="F92" s="45">
        <v>1599</v>
      </c>
      <c r="G92" s="58">
        <v>2</v>
      </c>
      <c r="H92" s="40">
        <v>300</v>
      </c>
      <c r="I92" s="59">
        <f t="shared" si="0"/>
        <v>1899</v>
      </c>
      <c r="J92" s="51" t="s">
        <v>200</v>
      </c>
      <c r="K92" s="85" t="s">
        <v>199</v>
      </c>
      <c r="L92" s="85"/>
      <c r="M92" s="85"/>
      <c r="N92" s="85"/>
      <c r="O92" s="85"/>
      <c r="P92" s="85"/>
      <c r="Q92" s="85"/>
      <c r="R92" s="85"/>
      <c r="S92" s="85"/>
      <c r="T92" s="85"/>
      <c r="U92" s="85"/>
      <c r="V92" s="85"/>
      <c r="W92" s="85"/>
      <c r="X92" s="85"/>
      <c r="Y92" s="85"/>
    </row>
    <row r="93" spans="2:25" x14ac:dyDescent="0.25">
      <c r="B93" s="41" t="s">
        <v>188</v>
      </c>
      <c r="C93" s="41" t="s">
        <v>192</v>
      </c>
      <c r="D93" s="41" t="s">
        <v>8</v>
      </c>
      <c r="E93" s="42">
        <v>42432</v>
      </c>
      <c r="F93" s="46">
        <v>1439</v>
      </c>
      <c r="G93" s="60">
        <v>2</v>
      </c>
      <c r="H93" s="44">
        <v>300</v>
      </c>
      <c r="I93" s="61">
        <f t="shared" si="0"/>
        <v>1739</v>
      </c>
      <c r="J93" s="53" t="s">
        <v>200</v>
      </c>
      <c r="K93" s="84" t="s">
        <v>201</v>
      </c>
      <c r="L93" s="84"/>
      <c r="M93" s="84"/>
      <c r="N93" s="84"/>
      <c r="O93" s="84"/>
      <c r="P93" s="84"/>
      <c r="Q93" s="84"/>
      <c r="R93" s="84"/>
      <c r="S93" s="84"/>
      <c r="T93" s="84"/>
      <c r="U93" s="84"/>
      <c r="V93" s="84"/>
      <c r="W93" s="84"/>
      <c r="X93" s="84"/>
      <c r="Y93" s="84"/>
    </row>
    <row r="94" spans="2:25" x14ac:dyDescent="0.25">
      <c r="B94" s="37" t="s">
        <v>187</v>
      </c>
      <c r="C94" s="37" t="s">
        <v>195</v>
      </c>
      <c r="D94" s="37" t="s">
        <v>8</v>
      </c>
      <c r="E94" s="38">
        <v>42432</v>
      </c>
      <c r="F94" s="45">
        <v>1169</v>
      </c>
      <c r="G94" s="58">
        <v>2</v>
      </c>
      <c r="H94" s="40">
        <v>300</v>
      </c>
      <c r="I94" s="59">
        <f t="shared" si="0"/>
        <v>1469</v>
      </c>
      <c r="J94" s="51" t="s">
        <v>196</v>
      </c>
      <c r="K94" s="85" t="s">
        <v>194</v>
      </c>
      <c r="L94" s="85"/>
      <c r="M94" s="85"/>
      <c r="N94" s="85"/>
      <c r="O94" s="85"/>
      <c r="P94" s="85"/>
      <c r="Q94" s="85"/>
      <c r="R94" s="85"/>
      <c r="S94" s="85"/>
      <c r="T94" s="85"/>
      <c r="U94" s="85"/>
      <c r="V94" s="85"/>
      <c r="W94" s="85"/>
      <c r="X94" s="85"/>
      <c r="Y94" s="85"/>
    </row>
    <row r="95" spans="2:25" x14ac:dyDescent="0.25">
      <c r="B95" s="41" t="s">
        <v>187</v>
      </c>
      <c r="C95" s="41" t="s">
        <v>195</v>
      </c>
      <c r="D95" s="41" t="s">
        <v>8</v>
      </c>
      <c r="E95" s="42">
        <v>42432</v>
      </c>
      <c r="F95" s="46">
        <v>1169</v>
      </c>
      <c r="G95" s="60">
        <v>2</v>
      </c>
      <c r="H95" s="44">
        <v>300</v>
      </c>
      <c r="I95" s="61">
        <f t="shared" si="0"/>
        <v>1469</v>
      </c>
      <c r="J95" s="53" t="s">
        <v>196</v>
      </c>
      <c r="K95" s="84" t="s">
        <v>197</v>
      </c>
      <c r="L95" s="84"/>
      <c r="M95" s="84"/>
      <c r="N95" s="84"/>
      <c r="O95" s="84"/>
      <c r="P95" s="84"/>
      <c r="Q95" s="84"/>
      <c r="R95" s="84"/>
      <c r="S95" s="84"/>
      <c r="T95" s="84"/>
      <c r="U95" s="84"/>
      <c r="V95" s="84"/>
      <c r="W95" s="84"/>
      <c r="X95" s="84"/>
      <c r="Y95" s="84"/>
    </row>
    <row r="96" spans="2:25" x14ac:dyDescent="0.25">
      <c r="B96" s="37" t="s">
        <v>188</v>
      </c>
      <c r="C96" s="37" t="s">
        <v>237</v>
      </c>
      <c r="D96" s="37" t="s">
        <v>8</v>
      </c>
      <c r="E96" s="38">
        <v>42432</v>
      </c>
      <c r="F96" s="45">
        <v>1255</v>
      </c>
      <c r="G96" s="58">
        <v>2</v>
      </c>
      <c r="H96" s="40">
        <v>300</v>
      </c>
      <c r="I96" s="59">
        <f t="shared" si="0"/>
        <v>1555</v>
      </c>
      <c r="J96" s="51" t="s">
        <v>200</v>
      </c>
      <c r="K96" s="85" t="s">
        <v>235</v>
      </c>
      <c r="L96" s="85"/>
      <c r="M96" s="85"/>
      <c r="N96" s="85"/>
      <c r="O96" s="85"/>
      <c r="P96" s="85"/>
      <c r="Q96" s="85"/>
      <c r="R96" s="85"/>
      <c r="S96" s="85"/>
      <c r="T96" s="85"/>
      <c r="U96" s="85"/>
      <c r="V96" s="85"/>
      <c r="W96" s="85"/>
      <c r="X96" s="85"/>
      <c r="Y96" s="85"/>
    </row>
    <row r="97" spans="2:25" x14ac:dyDescent="0.25">
      <c r="B97" s="41" t="s">
        <v>175</v>
      </c>
      <c r="C97" s="41" t="s">
        <v>255</v>
      </c>
      <c r="D97" s="41" t="s">
        <v>8</v>
      </c>
      <c r="E97" s="42">
        <v>42439</v>
      </c>
      <c r="F97" s="46">
        <v>1349.1</v>
      </c>
      <c r="G97" s="60">
        <v>2</v>
      </c>
      <c r="H97" s="44">
        <v>300</v>
      </c>
      <c r="I97" s="61">
        <f t="shared" ref="I97:I104" si="1">H97+F97</f>
        <v>1649.1</v>
      </c>
      <c r="J97" s="53" t="s">
        <v>252</v>
      </c>
      <c r="K97" s="84" t="s">
        <v>251</v>
      </c>
      <c r="L97" s="84"/>
      <c r="M97" s="84"/>
      <c r="N97" s="84"/>
      <c r="O97" s="84"/>
      <c r="P97" s="84"/>
      <c r="Q97" s="84"/>
      <c r="R97" s="84"/>
      <c r="S97" s="84"/>
      <c r="T97" s="84"/>
      <c r="U97" s="84"/>
      <c r="V97" s="84"/>
      <c r="W97" s="84"/>
      <c r="X97" s="84"/>
      <c r="Y97" s="84"/>
    </row>
    <row r="98" spans="2:25" x14ac:dyDescent="0.25">
      <c r="B98" s="37" t="s">
        <v>175</v>
      </c>
      <c r="C98" s="37" t="s">
        <v>256</v>
      </c>
      <c r="D98" s="37" t="s">
        <v>8</v>
      </c>
      <c r="E98" s="38">
        <v>42439</v>
      </c>
      <c r="F98" s="45">
        <v>2069.1</v>
      </c>
      <c r="G98" s="58">
        <v>2</v>
      </c>
      <c r="H98" s="40">
        <v>300</v>
      </c>
      <c r="I98" s="59">
        <f t="shared" si="1"/>
        <v>2369.1</v>
      </c>
      <c r="J98" s="51" t="s">
        <v>252</v>
      </c>
      <c r="K98" s="85" t="s">
        <v>254</v>
      </c>
      <c r="L98" s="85"/>
      <c r="M98" s="85"/>
      <c r="N98" s="85"/>
      <c r="O98" s="85"/>
      <c r="P98" s="85"/>
      <c r="Q98" s="85"/>
      <c r="R98" s="85"/>
      <c r="S98" s="85"/>
      <c r="T98" s="85"/>
      <c r="U98" s="85"/>
      <c r="V98" s="85"/>
      <c r="W98" s="85"/>
      <c r="X98" s="85"/>
      <c r="Y98" s="85"/>
    </row>
    <row r="99" spans="2:25" x14ac:dyDescent="0.25">
      <c r="B99" s="41" t="s">
        <v>175</v>
      </c>
      <c r="C99" s="41" t="s">
        <v>259</v>
      </c>
      <c r="D99" s="41" t="s">
        <v>8</v>
      </c>
      <c r="E99" s="42">
        <v>42439</v>
      </c>
      <c r="F99" s="46">
        <v>2969.1</v>
      </c>
      <c r="G99" s="60">
        <v>2</v>
      </c>
      <c r="H99" s="44">
        <v>300</v>
      </c>
      <c r="I99" s="61">
        <f t="shared" si="1"/>
        <v>3269.1</v>
      </c>
      <c r="J99" s="53" t="s">
        <v>252</v>
      </c>
      <c r="K99" s="84" t="s">
        <v>260</v>
      </c>
      <c r="L99" s="84"/>
      <c r="M99" s="84"/>
      <c r="N99" s="84"/>
      <c r="O99" s="84"/>
      <c r="P99" s="84"/>
      <c r="Q99" s="84"/>
      <c r="R99" s="84"/>
      <c r="S99" s="84"/>
      <c r="T99" s="84"/>
      <c r="U99" s="84"/>
      <c r="V99" s="84"/>
      <c r="W99" s="84"/>
      <c r="X99" s="84"/>
      <c r="Y99" s="84"/>
    </row>
    <row r="100" spans="2:25" x14ac:dyDescent="0.25">
      <c r="B100" s="37" t="s">
        <v>175</v>
      </c>
      <c r="C100" s="37" t="s">
        <v>263</v>
      </c>
      <c r="D100" s="37" t="s">
        <v>8</v>
      </c>
      <c r="E100" s="38">
        <v>42439</v>
      </c>
      <c r="F100" s="45">
        <v>1079.0999999999999</v>
      </c>
      <c r="G100" s="58">
        <v>2</v>
      </c>
      <c r="H100" s="40">
        <v>300</v>
      </c>
      <c r="I100" s="59">
        <f t="shared" si="1"/>
        <v>1379.1</v>
      </c>
      <c r="J100" s="51" t="s">
        <v>252</v>
      </c>
      <c r="K100" s="85" t="s">
        <v>264</v>
      </c>
      <c r="L100" s="85"/>
      <c r="M100" s="85"/>
      <c r="N100" s="85"/>
      <c r="O100" s="85"/>
      <c r="P100" s="85"/>
      <c r="Q100" s="85"/>
      <c r="R100" s="85"/>
      <c r="S100" s="85"/>
      <c r="T100" s="85"/>
      <c r="U100" s="85"/>
      <c r="V100" s="85"/>
      <c r="W100" s="85"/>
      <c r="X100" s="85"/>
      <c r="Y100" s="85"/>
    </row>
    <row r="101" spans="2:25" x14ac:dyDescent="0.25">
      <c r="B101" s="41" t="s">
        <v>175</v>
      </c>
      <c r="C101" s="41" t="s">
        <v>266</v>
      </c>
      <c r="D101" s="41" t="s">
        <v>8</v>
      </c>
      <c r="E101" s="42">
        <v>42439</v>
      </c>
      <c r="F101" s="46">
        <v>1169.0999999999999</v>
      </c>
      <c r="G101" s="60">
        <v>2</v>
      </c>
      <c r="H101" s="44">
        <v>300</v>
      </c>
      <c r="I101" s="61">
        <f t="shared" si="1"/>
        <v>1469.1</v>
      </c>
      <c r="J101" s="53" t="s">
        <v>252</v>
      </c>
      <c r="K101" s="84" t="s">
        <v>267</v>
      </c>
      <c r="L101" s="84"/>
      <c r="M101" s="84"/>
      <c r="N101" s="84"/>
      <c r="O101" s="84"/>
      <c r="P101" s="84"/>
      <c r="Q101" s="84"/>
      <c r="R101" s="84"/>
      <c r="S101" s="84"/>
      <c r="T101" s="84"/>
      <c r="U101" s="84"/>
      <c r="V101" s="84"/>
      <c r="W101" s="84"/>
      <c r="X101" s="84"/>
      <c r="Y101" s="84"/>
    </row>
    <row r="102" spans="2:25" x14ac:dyDescent="0.25">
      <c r="B102" s="37" t="s">
        <v>175</v>
      </c>
      <c r="C102" s="37" t="s">
        <v>275</v>
      </c>
      <c r="D102" s="37" t="s">
        <v>8</v>
      </c>
      <c r="E102" s="38">
        <v>42439</v>
      </c>
      <c r="F102" s="45">
        <v>1349.1</v>
      </c>
      <c r="G102" s="58">
        <v>2</v>
      </c>
      <c r="H102" s="40">
        <v>300</v>
      </c>
      <c r="I102" s="59">
        <f t="shared" si="1"/>
        <v>1649.1</v>
      </c>
      <c r="J102" s="51" t="s">
        <v>252</v>
      </c>
      <c r="K102" s="85" t="s">
        <v>274</v>
      </c>
      <c r="L102" s="85"/>
      <c r="M102" s="85"/>
      <c r="N102" s="85"/>
      <c r="O102" s="85"/>
      <c r="P102" s="85"/>
      <c r="Q102" s="85"/>
      <c r="R102" s="85"/>
      <c r="S102" s="85"/>
      <c r="T102" s="85"/>
      <c r="U102" s="85"/>
      <c r="V102" s="85"/>
      <c r="W102" s="85"/>
      <c r="X102" s="85"/>
      <c r="Y102" s="85"/>
    </row>
    <row r="103" spans="2:25" x14ac:dyDescent="0.25">
      <c r="B103" s="41" t="s">
        <v>175</v>
      </c>
      <c r="C103" s="41" t="s">
        <v>270</v>
      </c>
      <c r="D103" s="41" t="s">
        <v>8</v>
      </c>
      <c r="E103" s="42">
        <v>42439</v>
      </c>
      <c r="F103" s="46">
        <v>999</v>
      </c>
      <c r="G103" s="60">
        <v>2</v>
      </c>
      <c r="H103" s="44">
        <v>300</v>
      </c>
      <c r="I103" s="61">
        <f t="shared" si="1"/>
        <v>1299</v>
      </c>
      <c r="J103" s="53" t="s">
        <v>273</v>
      </c>
      <c r="K103" s="84" t="s">
        <v>279</v>
      </c>
      <c r="L103" s="84"/>
      <c r="M103" s="84"/>
      <c r="N103" s="84"/>
      <c r="O103" s="84"/>
      <c r="P103" s="84"/>
      <c r="Q103" s="84"/>
      <c r="R103" s="84"/>
      <c r="S103" s="84"/>
      <c r="T103" s="84"/>
      <c r="U103" s="84"/>
      <c r="V103" s="84"/>
      <c r="W103" s="84"/>
      <c r="X103" s="84"/>
      <c r="Y103" s="84"/>
    </row>
    <row r="104" spans="2:25" x14ac:dyDescent="0.25">
      <c r="B104" s="47" t="s">
        <v>269</v>
      </c>
      <c r="C104" s="47" t="s">
        <v>271</v>
      </c>
      <c r="D104" s="47" t="s">
        <v>8</v>
      </c>
      <c r="E104" s="48">
        <v>42439</v>
      </c>
      <c r="F104" s="27">
        <f>1399+50</f>
        <v>1449</v>
      </c>
      <c r="G104" s="62">
        <v>2</v>
      </c>
      <c r="H104" s="63">
        <v>300</v>
      </c>
      <c r="I104" s="64">
        <f t="shared" si="1"/>
        <v>1749</v>
      </c>
      <c r="J104" s="56" t="s">
        <v>272</v>
      </c>
      <c r="K104" s="85" t="s">
        <v>278</v>
      </c>
      <c r="L104" s="85"/>
      <c r="M104" s="85"/>
      <c r="N104" s="85"/>
      <c r="O104" s="85"/>
      <c r="P104" s="85"/>
      <c r="Q104" s="85"/>
      <c r="R104" s="85"/>
      <c r="S104" s="85"/>
      <c r="T104" s="85"/>
      <c r="U104" s="85"/>
      <c r="V104" s="85"/>
      <c r="W104" s="85"/>
      <c r="X104" s="85"/>
      <c r="Y104" s="85"/>
    </row>
    <row r="106" spans="2:25" x14ac:dyDescent="0.25">
      <c r="B106" s="29" t="s">
        <v>240</v>
      </c>
    </row>
    <row r="107" spans="2:25" x14ac:dyDescent="0.25">
      <c r="B107" s="29"/>
    </row>
    <row r="108" spans="2:25" x14ac:dyDescent="0.25">
      <c r="B108" s="93" t="s">
        <v>292</v>
      </c>
      <c r="C108" s="93"/>
      <c r="D108" s="93"/>
      <c r="E108" s="93"/>
      <c r="F108" s="93"/>
      <c r="G108" s="93"/>
      <c r="H108" s="93"/>
    </row>
    <row r="109" spans="2:25" x14ac:dyDescent="0.25">
      <c r="B109" s="92" t="s">
        <v>293</v>
      </c>
      <c r="C109" s="92"/>
      <c r="D109" s="92"/>
      <c r="E109" s="92"/>
      <c r="F109" s="92"/>
      <c r="G109" s="92"/>
      <c r="H109" s="92"/>
    </row>
    <row r="110" spans="2:25" x14ac:dyDescent="0.25">
      <c r="B110" s="92"/>
      <c r="C110" s="92"/>
      <c r="D110" s="92"/>
      <c r="E110" s="92"/>
      <c r="F110" s="92"/>
      <c r="G110" s="92"/>
      <c r="H110" s="92"/>
    </row>
    <row r="111" spans="2:25" x14ac:dyDescent="0.25">
      <c r="B111" s="92"/>
      <c r="C111" s="92"/>
      <c r="D111" s="92"/>
      <c r="E111" s="92"/>
      <c r="F111" s="92"/>
      <c r="G111" s="92"/>
      <c r="H111" s="92"/>
    </row>
    <row r="112" spans="2:25" x14ac:dyDescent="0.25">
      <c r="B112" s="92"/>
      <c r="C112" s="92"/>
      <c r="D112" s="92"/>
      <c r="E112" s="92"/>
      <c r="F112" s="92"/>
      <c r="G112" s="92"/>
      <c r="H112" s="92"/>
    </row>
    <row r="113" spans="1:13" x14ac:dyDescent="0.25">
      <c r="B113" s="92"/>
      <c r="C113" s="92"/>
      <c r="D113" s="92"/>
      <c r="E113" s="92"/>
      <c r="F113" s="92"/>
      <c r="G113" s="92"/>
      <c r="H113" s="92"/>
    </row>
    <row r="114" spans="1:13" x14ac:dyDescent="0.25">
      <c r="A114" t="s">
        <v>241</v>
      </c>
    </row>
    <row r="115" spans="1:13" ht="24.75" x14ac:dyDescent="0.25">
      <c r="B115" s="35" t="s">
        <v>10</v>
      </c>
      <c r="C115" s="35" t="s">
        <v>3</v>
      </c>
      <c r="D115" s="50" t="s">
        <v>11</v>
      </c>
      <c r="E115" s="35" t="s">
        <v>2</v>
      </c>
      <c r="F115" s="36" t="s">
        <v>12</v>
      </c>
      <c r="G115" s="36" t="s">
        <v>295</v>
      </c>
      <c r="H115" s="35" t="s">
        <v>0</v>
      </c>
      <c r="I115" s="36" t="s">
        <v>296</v>
      </c>
      <c r="J115" s="88" t="s">
        <v>1</v>
      </c>
      <c r="K115" s="88"/>
      <c r="L115" s="88"/>
      <c r="M115" s="88"/>
    </row>
    <row r="116" spans="1:13" x14ac:dyDescent="0.25">
      <c r="B116" s="37" t="s">
        <v>202</v>
      </c>
      <c r="C116" s="37" t="s">
        <v>204</v>
      </c>
      <c r="D116" s="51" t="s">
        <v>8</v>
      </c>
      <c r="E116" s="38">
        <v>42432</v>
      </c>
      <c r="F116" s="39" t="s">
        <v>13</v>
      </c>
      <c r="G116" s="45">
        <v>19.98</v>
      </c>
      <c r="H116" s="37" t="s">
        <v>297</v>
      </c>
      <c r="I116" s="45">
        <v>39.950000000000003</v>
      </c>
      <c r="J116" s="87" t="s">
        <v>298</v>
      </c>
      <c r="K116" s="87"/>
      <c r="L116" s="87"/>
      <c r="M116" s="87"/>
    </row>
    <row r="117" spans="1:13" x14ac:dyDescent="0.25">
      <c r="B117" s="41" t="s">
        <v>203</v>
      </c>
      <c r="C117" s="41" t="s">
        <v>206</v>
      </c>
      <c r="D117" s="53" t="s">
        <v>8</v>
      </c>
      <c r="E117" s="42">
        <v>42432</v>
      </c>
      <c r="F117" s="43" t="s">
        <v>13</v>
      </c>
      <c r="G117" s="46">
        <v>17.920000000000002</v>
      </c>
      <c r="H117" s="41"/>
      <c r="I117" s="46">
        <v>47.95</v>
      </c>
      <c r="J117" s="86" t="s">
        <v>209</v>
      </c>
      <c r="K117" s="86"/>
      <c r="L117" s="86"/>
      <c r="M117" s="86"/>
    </row>
    <row r="118" spans="1:13" x14ac:dyDescent="0.25">
      <c r="B118" s="47" t="s">
        <v>203</v>
      </c>
      <c r="C118" s="47" t="s">
        <v>207</v>
      </c>
      <c r="D118" s="56" t="s">
        <v>8</v>
      </c>
      <c r="E118" s="48">
        <v>42432</v>
      </c>
      <c r="F118" s="49" t="s">
        <v>13</v>
      </c>
      <c r="G118" s="27">
        <v>79.95</v>
      </c>
      <c r="H118" s="47"/>
      <c r="I118" s="27">
        <v>80</v>
      </c>
      <c r="J118" s="87" t="s">
        <v>210</v>
      </c>
      <c r="K118" s="87"/>
      <c r="L118" s="87"/>
      <c r="M118" s="87"/>
    </row>
  </sheetData>
  <mergeCells count="66">
    <mergeCell ref="B27:F27"/>
    <mergeCell ref="B54:F56"/>
    <mergeCell ref="B53:F53"/>
    <mergeCell ref="B11:E11"/>
    <mergeCell ref="B10:E10"/>
    <mergeCell ref="B109:H113"/>
    <mergeCell ref="B84:F84"/>
    <mergeCell ref="B85:F87"/>
    <mergeCell ref="B108:H108"/>
    <mergeCell ref="B28:F31"/>
    <mergeCell ref="H33:R33"/>
    <mergeCell ref="H34:R34"/>
    <mergeCell ref="H35:R35"/>
    <mergeCell ref="H36:R36"/>
    <mergeCell ref="H37:R37"/>
    <mergeCell ref="H38:R38"/>
    <mergeCell ref="H39:R39"/>
    <mergeCell ref="H40:R40"/>
    <mergeCell ref="J44:U44"/>
    <mergeCell ref="J45:U45"/>
    <mergeCell ref="J46:U46"/>
    <mergeCell ref="J47:U47"/>
    <mergeCell ref="J48:U48"/>
    <mergeCell ref="J49:U49"/>
    <mergeCell ref="J59:T59"/>
    <mergeCell ref="J60:T60"/>
    <mergeCell ref="J61:T61"/>
    <mergeCell ref="J62:T62"/>
    <mergeCell ref="J63:T63"/>
    <mergeCell ref="J64:T64"/>
    <mergeCell ref="J65:T65"/>
    <mergeCell ref="J66:T66"/>
    <mergeCell ref="J67:T67"/>
    <mergeCell ref="J68:T68"/>
    <mergeCell ref="J69:T69"/>
    <mergeCell ref="J70:T70"/>
    <mergeCell ref="J71:T71"/>
    <mergeCell ref="J72:T72"/>
    <mergeCell ref="J73:T73"/>
    <mergeCell ref="J74:T74"/>
    <mergeCell ref="J75:T75"/>
    <mergeCell ref="J76:T76"/>
    <mergeCell ref="J77:T77"/>
    <mergeCell ref="J78:T78"/>
    <mergeCell ref="J79:T79"/>
    <mergeCell ref="J80:T80"/>
    <mergeCell ref="K89:Y89"/>
    <mergeCell ref="K90:Y90"/>
    <mergeCell ref="K91:Y91"/>
    <mergeCell ref="K92:Y92"/>
    <mergeCell ref="K93:Y93"/>
    <mergeCell ref="K94:Y94"/>
    <mergeCell ref="K95:Y95"/>
    <mergeCell ref="K96:Y96"/>
    <mergeCell ref="K97:Y97"/>
    <mergeCell ref="K98:Y98"/>
    <mergeCell ref="K99:Y99"/>
    <mergeCell ref="K100:Y100"/>
    <mergeCell ref="K101:Y101"/>
    <mergeCell ref="J117:M117"/>
    <mergeCell ref="J118:M118"/>
    <mergeCell ref="K102:Y102"/>
    <mergeCell ref="K103:Y103"/>
    <mergeCell ref="K104:Y104"/>
    <mergeCell ref="J115:M115"/>
    <mergeCell ref="J116:M116"/>
  </mergeCells>
  <hyperlinks>
    <hyperlink ref="J48" r:id="rId1"/>
    <hyperlink ref="J117" r:id="rId2"/>
    <hyperlink ref="J118" r:id="rId3"/>
    <hyperlink ref="J116"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88"/>
  <sheetViews>
    <sheetView zoomScale="70" zoomScaleNormal="70" workbookViewId="0">
      <selection activeCell="J29" sqref="J29"/>
    </sheetView>
  </sheetViews>
  <sheetFormatPr defaultRowHeight="15" x14ac:dyDescent="0.25"/>
  <cols>
    <col min="2" max="2" width="17.42578125" customWidth="1"/>
    <col min="3" max="3" width="22.140625" customWidth="1"/>
    <col min="4" max="4" width="9.85546875" customWidth="1"/>
    <col min="5" max="5" width="12.28515625" customWidth="1"/>
    <col min="6" max="6" width="11.7109375" customWidth="1"/>
    <col min="7" max="7" width="14.42578125" style="15" customWidth="1"/>
    <col min="8" max="8" width="37.140625" customWidth="1"/>
    <col min="9" max="9" width="28.42578125" customWidth="1"/>
    <col min="10" max="10" width="17.42578125" customWidth="1"/>
    <col min="11" max="11" width="28.5703125" customWidth="1"/>
    <col min="12" max="12" width="32.42578125" customWidth="1"/>
    <col min="13" max="13" width="20" customWidth="1"/>
    <col min="14" max="14" width="67.7109375" customWidth="1"/>
    <col min="15" max="15" width="20.5703125" customWidth="1"/>
  </cols>
  <sheetData>
    <row r="8" spans="2:13" x14ac:dyDescent="0.25">
      <c r="B8" s="1"/>
    </row>
    <row r="9" spans="2:13" x14ac:dyDescent="0.25">
      <c r="B9" t="s">
        <v>118</v>
      </c>
    </row>
    <row r="10" spans="2:13" x14ac:dyDescent="0.25">
      <c r="D10" s="1"/>
      <c r="E10" s="1"/>
      <c r="F10" s="1"/>
      <c r="I10" s="2"/>
      <c r="J10" s="2"/>
      <c r="K10" s="3"/>
      <c r="L10" s="2"/>
      <c r="M10" s="2"/>
    </row>
    <row r="11" spans="2:13" ht="30" customHeight="1" x14ac:dyDescent="0.25">
      <c r="B11" s="35" t="s">
        <v>10</v>
      </c>
      <c r="C11" s="35" t="s">
        <v>3</v>
      </c>
      <c r="D11" s="35" t="s">
        <v>9</v>
      </c>
      <c r="E11" s="35" t="s">
        <v>2</v>
      </c>
      <c r="F11" s="36" t="s">
        <v>12</v>
      </c>
      <c r="G11" s="36" t="s">
        <v>4</v>
      </c>
      <c r="H11" s="88" t="s">
        <v>1</v>
      </c>
      <c r="I11" s="88"/>
      <c r="J11" s="88"/>
      <c r="K11" s="88"/>
      <c r="L11" s="88"/>
    </row>
    <row r="12" spans="2:13" x14ac:dyDescent="0.25">
      <c r="B12" s="37" t="s">
        <v>119</v>
      </c>
      <c r="C12" s="37" t="s">
        <v>120</v>
      </c>
      <c r="D12" s="37" t="s">
        <v>8</v>
      </c>
      <c r="E12" s="38">
        <v>42430</v>
      </c>
      <c r="F12" s="37" t="s">
        <v>13</v>
      </c>
      <c r="G12" s="45">
        <v>59.99</v>
      </c>
      <c r="H12" s="85" t="s">
        <v>122</v>
      </c>
      <c r="I12" s="85"/>
      <c r="J12" s="85"/>
      <c r="K12" s="85"/>
      <c r="L12" s="85"/>
    </row>
    <row r="13" spans="2:13" x14ac:dyDescent="0.25">
      <c r="B13" s="41" t="s">
        <v>107</v>
      </c>
      <c r="C13" s="41" t="s">
        <v>121</v>
      </c>
      <c r="D13" s="41" t="s">
        <v>8</v>
      </c>
      <c r="E13" s="42">
        <v>42430</v>
      </c>
      <c r="F13" s="41" t="s">
        <v>13</v>
      </c>
      <c r="G13" s="46">
        <v>54.99</v>
      </c>
      <c r="H13" s="84" t="s">
        <v>123</v>
      </c>
      <c r="I13" s="84"/>
      <c r="J13" s="84"/>
      <c r="K13" s="84"/>
      <c r="L13" s="84"/>
    </row>
    <row r="14" spans="2:13" x14ac:dyDescent="0.25">
      <c r="B14" s="37" t="s">
        <v>107</v>
      </c>
      <c r="C14" s="37" t="s">
        <v>125</v>
      </c>
      <c r="D14" s="37" t="s">
        <v>8</v>
      </c>
      <c r="E14" s="38">
        <v>42430</v>
      </c>
      <c r="F14" s="37" t="s">
        <v>13</v>
      </c>
      <c r="G14" s="45">
        <v>39.99</v>
      </c>
      <c r="H14" s="85" t="s">
        <v>124</v>
      </c>
      <c r="I14" s="85"/>
      <c r="J14" s="85"/>
      <c r="K14" s="85"/>
      <c r="L14" s="85"/>
    </row>
    <row r="15" spans="2:13" x14ac:dyDescent="0.25">
      <c r="B15" s="68" t="s">
        <v>107</v>
      </c>
      <c r="C15" s="68" t="s">
        <v>127</v>
      </c>
      <c r="D15" s="68" t="s">
        <v>8</v>
      </c>
      <c r="E15" s="69">
        <v>42430</v>
      </c>
      <c r="F15" s="68" t="s">
        <v>13</v>
      </c>
      <c r="G15" s="28">
        <v>62.5</v>
      </c>
      <c r="H15" s="84" t="s">
        <v>126</v>
      </c>
      <c r="I15" s="84"/>
      <c r="J15" s="84"/>
      <c r="K15" s="84"/>
      <c r="L15" s="84"/>
    </row>
    <row r="16" spans="2:13" x14ac:dyDescent="0.25">
      <c r="D16" s="67"/>
      <c r="G16"/>
    </row>
    <row r="17" spans="2:14" x14ac:dyDescent="0.25">
      <c r="B17" t="s">
        <v>144</v>
      </c>
      <c r="D17" s="67"/>
      <c r="G17"/>
    </row>
    <row r="18" spans="2:14" x14ac:dyDescent="0.25">
      <c r="D18" s="67"/>
      <c r="G18"/>
    </row>
    <row r="19" spans="2:14" ht="24.75" x14ac:dyDescent="0.25">
      <c r="B19" s="35" t="s">
        <v>10</v>
      </c>
      <c r="C19" s="35" t="s">
        <v>3</v>
      </c>
      <c r="D19" s="35" t="s">
        <v>9</v>
      </c>
      <c r="E19" s="35" t="s">
        <v>2</v>
      </c>
      <c r="F19" s="36" t="s">
        <v>12</v>
      </c>
      <c r="G19" s="36" t="s">
        <v>4</v>
      </c>
      <c r="H19" s="35" t="s">
        <v>0</v>
      </c>
      <c r="I19" s="35" t="s">
        <v>303</v>
      </c>
      <c r="J19" s="101" t="s">
        <v>1</v>
      </c>
      <c r="K19" s="102"/>
      <c r="L19" s="102"/>
      <c r="M19" s="102"/>
      <c r="N19" s="103"/>
    </row>
    <row r="20" spans="2:14" x14ac:dyDescent="0.25">
      <c r="B20" s="37" t="s">
        <v>139</v>
      </c>
      <c r="C20" s="37" t="s">
        <v>212</v>
      </c>
      <c r="D20" s="37" t="s">
        <v>8</v>
      </c>
      <c r="E20" s="38">
        <v>42432</v>
      </c>
      <c r="F20" s="37" t="s">
        <v>13</v>
      </c>
      <c r="G20" s="45">
        <v>10.6</v>
      </c>
      <c r="H20" s="37" t="s">
        <v>216</v>
      </c>
      <c r="I20" s="45">
        <v>3.53</v>
      </c>
      <c r="J20" s="97" t="s">
        <v>211</v>
      </c>
      <c r="K20" s="98"/>
      <c r="L20" s="98"/>
      <c r="M20" s="98"/>
      <c r="N20" s="99"/>
    </row>
    <row r="21" spans="2:14" x14ac:dyDescent="0.25">
      <c r="B21" s="41" t="s">
        <v>219</v>
      </c>
      <c r="C21" s="41" t="s">
        <v>220</v>
      </c>
      <c r="D21" s="41" t="s">
        <v>8</v>
      </c>
      <c r="E21" s="42">
        <v>42432</v>
      </c>
      <c r="F21" s="41" t="s">
        <v>13</v>
      </c>
      <c r="G21" s="46">
        <v>20.39</v>
      </c>
      <c r="H21" s="41" t="s">
        <v>221</v>
      </c>
      <c r="I21" s="46">
        <v>3.4</v>
      </c>
      <c r="J21" s="94" t="s">
        <v>218</v>
      </c>
      <c r="K21" s="95"/>
      <c r="L21" s="95"/>
      <c r="M21" s="95"/>
      <c r="N21" s="96"/>
    </row>
    <row r="22" spans="2:14" x14ac:dyDescent="0.25">
      <c r="B22" s="37" t="s">
        <v>139</v>
      </c>
      <c r="C22" s="37">
        <v>455931</v>
      </c>
      <c r="D22" s="37" t="s">
        <v>8</v>
      </c>
      <c r="E22" s="38">
        <v>42432</v>
      </c>
      <c r="F22" s="37" t="s">
        <v>13</v>
      </c>
      <c r="G22" s="45">
        <v>19.989999999999998</v>
      </c>
      <c r="H22" s="37" t="s">
        <v>214</v>
      </c>
      <c r="I22" s="45">
        <v>10</v>
      </c>
      <c r="J22" s="97" t="s">
        <v>222</v>
      </c>
      <c r="K22" s="98"/>
      <c r="L22" s="98"/>
      <c r="M22" s="98"/>
      <c r="N22" s="99"/>
    </row>
    <row r="23" spans="2:14" x14ac:dyDescent="0.25">
      <c r="B23" s="68" t="s">
        <v>219</v>
      </c>
      <c r="C23" s="68" t="s">
        <v>215</v>
      </c>
      <c r="D23" s="68" t="s">
        <v>8</v>
      </c>
      <c r="E23" s="69">
        <v>42432</v>
      </c>
      <c r="F23" s="68" t="s">
        <v>13</v>
      </c>
      <c r="G23" s="28">
        <v>17.95</v>
      </c>
      <c r="H23" s="68" t="s">
        <v>217</v>
      </c>
      <c r="I23" s="28">
        <v>8.98</v>
      </c>
      <c r="J23" s="94" t="s">
        <v>213</v>
      </c>
      <c r="K23" s="95"/>
      <c r="L23" s="95"/>
      <c r="M23" s="95"/>
      <c r="N23" s="96"/>
    </row>
    <row r="24" spans="2:14" x14ac:dyDescent="0.25">
      <c r="B24" s="37" t="s">
        <v>219</v>
      </c>
      <c r="C24" s="37" t="s">
        <v>307</v>
      </c>
      <c r="D24" s="37" t="s">
        <v>8</v>
      </c>
      <c r="E24" s="38">
        <v>42498</v>
      </c>
      <c r="F24" s="37" t="s">
        <v>13</v>
      </c>
      <c r="G24" s="45">
        <v>25.88</v>
      </c>
      <c r="H24" s="37" t="s">
        <v>308</v>
      </c>
      <c r="I24" s="45">
        <v>4.3099999999999996</v>
      </c>
      <c r="J24" s="97" t="s">
        <v>310</v>
      </c>
      <c r="K24" s="98"/>
      <c r="L24" s="98"/>
      <c r="M24" s="98"/>
      <c r="N24" s="99"/>
    </row>
    <row r="25" spans="2:14" x14ac:dyDescent="0.25">
      <c r="B25" s="68" t="s">
        <v>139</v>
      </c>
      <c r="C25" s="68">
        <v>459560</v>
      </c>
      <c r="D25" s="68" t="s">
        <v>8</v>
      </c>
      <c r="E25" s="69">
        <v>42498</v>
      </c>
      <c r="F25" s="68" t="s">
        <v>13</v>
      </c>
      <c r="G25" s="28">
        <v>35.99</v>
      </c>
      <c r="H25" s="68" t="s">
        <v>309</v>
      </c>
      <c r="I25" s="28">
        <v>6</v>
      </c>
      <c r="J25" s="94" t="s">
        <v>306</v>
      </c>
      <c r="K25" s="95"/>
      <c r="L25" s="95"/>
      <c r="M25" s="95"/>
      <c r="N25" s="96"/>
    </row>
    <row r="26" spans="2:14" x14ac:dyDescent="0.25">
      <c r="B26" s="37" t="s">
        <v>219</v>
      </c>
      <c r="C26" s="37" t="s">
        <v>311</v>
      </c>
      <c r="D26" s="37" t="s">
        <v>8</v>
      </c>
      <c r="E26" s="38">
        <v>42498</v>
      </c>
      <c r="F26" s="37" t="s">
        <v>13</v>
      </c>
      <c r="G26" s="45">
        <v>16.809999999999999</v>
      </c>
      <c r="H26" s="37" t="s">
        <v>312</v>
      </c>
      <c r="I26" s="45">
        <v>8.41</v>
      </c>
      <c r="J26" s="97" t="s">
        <v>313</v>
      </c>
      <c r="K26" s="98"/>
      <c r="L26" s="98"/>
      <c r="M26" s="98"/>
      <c r="N26" s="99"/>
    </row>
    <row r="27" spans="2:14" x14ac:dyDescent="0.25">
      <c r="B27" s="68" t="s">
        <v>315</v>
      </c>
      <c r="C27" s="68">
        <v>302000403</v>
      </c>
      <c r="D27" s="68" t="s">
        <v>8</v>
      </c>
      <c r="E27" s="69">
        <v>42498</v>
      </c>
      <c r="F27" s="68" t="s">
        <v>13</v>
      </c>
      <c r="G27" s="28">
        <v>27.8</v>
      </c>
      <c r="H27" s="68" t="s">
        <v>316</v>
      </c>
      <c r="I27" s="28">
        <v>6.95</v>
      </c>
      <c r="J27" s="94" t="s">
        <v>314</v>
      </c>
      <c r="K27" s="95"/>
      <c r="L27" s="95"/>
      <c r="M27" s="95"/>
      <c r="N27" s="96"/>
    </row>
    <row r="28" spans="2:14" x14ac:dyDescent="0.25">
      <c r="D28" s="67"/>
      <c r="G28"/>
    </row>
    <row r="29" spans="2:14" x14ac:dyDescent="0.25">
      <c r="B29" t="s">
        <v>242</v>
      </c>
      <c r="D29" s="67"/>
      <c r="G29"/>
    </row>
    <row r="30" spans="2:14" x14ac:dyDescent="0.25">
      <c r="D30" s="67"/>
      <c r="G30"/>
    </row>
    <row r="31" spans="2:14" ht="24.75" x14ac:dyDescent="0.25">
      <c r="B31" s="35" t="s">
        <v>10</v>
      </c>
      <c r="C31" s="35" t="s">
        <v>3</v>
      </c>
      <c r="D31" s="35" t="s">
        <v>9</v>
      </c>
      <c r="E31" s="35" t="s">
        <v>2</v>
      </c>
      <c r="F31" s="36" t="s">
        <v>4</v>
      </c>
      <c r="G31" s="57" t="s">
        <v>5</v>
      </c>
      <c r="H31" s="36" t="s">
        <v>6</v>
      </c>
      <c r="I31" s="36" t="s">
        <v>7</v>
      </c>
      <c r="J31" s="88" t="s">
        <v>1</v>
      </c>
      <c r="K31" s="88"/>
      <c r="L31" s="88"/>
      <c r="M31" s="88"/>
      <c r="N31" s="88"/>
    </row>
    <row r="32" spans="2:14" x14ac:dyDescent="0.25">
      <c r="B32" s="37" t="s">
        <v>187</v>
      </c>
      <c r="C32" s="37" t="s">
        <v>231</v>
      </c>
      <c r="D32" s="37" t="s">
        <v>8</v>
      </c>
      <c r="E32" s="38">
        <v>42432</v>
      </c>
      <c r="F32" s="52">
        <v>1399</v>
      </c>
      <c r="G32" s="37">
        <v>2</v>
      </c>
      <c r="H32" s="70">
        <v>300</v>
      </c>
      <c r="I32" s="70">
        <f>'Baseline Data &amp; Costs'!$H32+'Baseline Data &amp; Costs'!$F32</f>
        <v>1699</v>
      </c>
      <c r="J32" s="85" t="s">
        <v>232</v>
      </c>
      <c r="K32" s="85"/>
      <c r="L32" s="85"/>
      <c r="M32" s="85"/>
      <c r="N32" s="85"/>
    </row>
    <row r="33" spans="2:14" x14ac:dyDescent="0.25">
      <c r="B33" s="41" t="s">
        <v>187</v>
      </c>
      <c r="C33" s="41" t="s">
        <v>234</v>
      </c>
      <c r="D33" s="41" t="s">
        <v>8</v>
      </c>
      <c r="E33" s="42">
        <v>42432</v>
      </c>
      <c r="F33" s="55">
        <v>1350</v>
      </c>
      <c r="G33" s="41">
        <v>2</v>
      </c>
      <c r="H33" s="71">
        <v>300</v>
      </c>
      <c r="I33" s="71">
        <f>'Baseline Data &amp; Costs'!$H33+'Baseline Data &amp; Costs'!$F33</f>
        <v>1650</v>
      </c>
      <c r="J33" s="84" t="s">
        <v>233</v>
      </c>
      <c r="K33" s="84"/>
      <c r="L33" s="84"/>
      <c r="M33" s="84"/>
      <c r="N33" s="84"/>
    </row>
    <row r="34" spans="2:14" x14ac:dyDescent="0.25">
      <c r="B34" s="37" t="s">
        <v>188</v>
      </c>
      <c r="C34" s="37" t="s">
        <v>231</v>
      </c>
      <c r="D34" s="37" t="s">
        <v>8</v>
      </c>
      <c r="E34" s="38">
        <v>42432</v>
      </c>
      <c r="F34" s="52">
        <v>1199</v>
      </c>
      <c r="G34" s="37">
        <v>2</v>
      </c>
      <c r="H34" s="70">
        <v>300</v>
      </c>
      <c r="I34" s="70">
        <f>'Baseline Data &amp; Costs'!$H34+'Baseline Data &amp; Costs'!$F34</f>
        <v>1499</v>
      </c>
      <c r="J34" s="85" t="s">
        <v>228</v>
      </c>
      <c r="K34" s="85"/>
      <c r="L34" s="85"/>
      <c r="M34" s="85"/>
      <c r="N34" s="85"/>
    </row>
    <row r="35" spans="2:14" x14ac:dyDescent="0.25">
      <c r="B35" s="41" t="s">
        <v>188</v>
      </c>
      <c r="C35" s="41" t="s">
        <v>230</v>
      </c>
      <c r="D35" s="41" t="s">
        <v>8</v>
      </c>
      <c r="E35" s="42">
        <v>42432</v>
      </c>
      <c r="F35" s="55">
        <v>1199</v>
      </c>
      <c r="G35" s="41">
        <v>2</v>
      </c>
      <c r="H35" s="71">
        <v>300</v>
      </c>
      <c r="I35" s="71">
        <f>'Baseline Data &amp; Costs'!$H35+'Baseline Data &amp; Costs'!$F35</f>
        <v>1499</v>
      </c>
      <c r="J35" s="84" t="s">
        <v>229</v>
      </c>
      <c r="K35" s="84"/>
      <c r="L35" s="84"/>
      <c r="M35" s="84"/>
      <c r="N35" s="84"/>
    </row>
    <row r="36" spans="2:14" x14ac:dyDescent="0.25">
      <c r="B36" s="37" t="s">
        <v>239</v>
      </c>
      <c r="C36" s="37" t="s">
        <v>236</v>
      </c>
      <c r="D36" s="37" t="s">
        <v>8</v>
      </c>
      <c r="E36" s="38">
        <v>42432</v>
      </c>
      <c r="F36" s="52">
        <v>719</v>
      </c>
      <c r="G36" s="37">
        <v>2</v>
      </c>
      <c r="H36" s="70">
        <v>300</v>
      </c>
      <c r="I36" s="70">
        <f>'Baseline Data &amp; Costs'!$H36+'Baseline Data &amp; Costs'!$F36</f>
        <v>1019</v>
      </c>
      <c r="J36" s="85" t="s">
        <v>238</v>
      </c>
      <c r="K36" s="85"/>
      <c r="L36" s="85"/>
      <c r="M36" s="85"/>
      <c r="N36" s="85"/>
    </row>
    <row r="37" spans="2:14" x14ac:dyDescent="0.25">
      <c r="B37" s="41" t="s">
        <v>175</v>
      </c>
      <c r="C37" s="41" t="s">
        <v>250</v>
      </c>
      <c r="D37" s="41" t="s">
        <v>8</v>
      </c>
      <c r="E37" s="42">
        <v>42439</v>
      </c>
      <c r="F37" s="55">
        <v>989.1</v>
      </c>
      <c r="G37" s="41">
        <v>2</v>
      </c>
      <c r="H37" s="71">
        <v>300</v>
      </c>
      <c r="I37" s="71">
        <f>'Baseline Data &amp; Costs'!$H37+'Baseline Data &amp; Costs'!$F37</f>
        <v>1289.0999999999999</v>
      </c>
      <c r="J37" s="84" t="s">
        <v>257</v>
      </c>
      <c r="K37" s="84"/>
      <c r="L37" s="84"/>
      <c r="M37" s="84"/>
      <c r="N37" s="84"/>
    </row>
    <row r="38" spans="2:14" x14ac:dyDescent="0.25">
      <c r="B38" s="37" t="s">
        <v>175</v>
      </c>
      <c r="C38" s="37" t="s">
        <v>253</v>
      </c>
      <c r="D38" s="37" t="s">
        <v>8</v>
      </c>
      <c r="E38" s="38">
        <v>42439</v>
      </c>
      <c r="F38" s="52">
        <v>1799.1</v>
      </c>
      <c r="G38" s="37">
        <v>2</v>
      </c>
      <c r="H38" s="70">
        <v>300</v>
      </c>
      <c r="I38" s="70">
        <f>'Baseline Data &amp; Costs'!$H38+'Baseline Data &amp; Costs'!$F38</f>
        <v>2099.1</v>
      </c>
      <c r="J38" s="85" t="s">
        <v>258</v>
      </c>
      <c r="K38" s="85"/>
      <c r="L38" s="85"/>
      <c r="M38" s="85"/>
      <c r="N38" s="85"/>
    </row>
    <row r="39" spans="2:14" x14ac:dyDescent="0.25">
      <c r="B39" s="41" t="s">
        <v>175</v>
      </c>
      <c r="C39" s="41" t="s">
        <v>261</v>
      </c>
      <c r="D39" s="41" t="s">
        <v>8</v>
      </c>
      <c r="E39" s="42">
        <v>42439</v>
      </c>
      <c r="F39" s="55">
        <v>2159.1</v>
      </c>
      <c r="G39" s="41">
        <v>2</v>
      </c>
      <c r="H39" s="71">
        <v>300</v>
      </c>
      <c r="I39" s="71">
        <f>'Baseline Data &amp; Costs'!$H39+'Baseline Data &amp; Costs'!$F39</f>
        <v>2459.1</v>
      </c>
      <c r="J39" s="84" t="s">
        <v>262</v>
      </c>
      <c r="K39" s="84"/>
      <c r="L39" s="84"/>
      <c r="M39" s="84"/>
      <c r="N39" s="84"/>
    </row>
    <row r="40" spans="2:14" x14ac:dyDescent="0.25">
      <c r="B40" s="37" t="s">
        <v>175</v>
      </c>
      <c r="C40" s="37" t="s">
        <v>231</v>
      </c>
      <c r="D40" s="37" t="s">
        <v>8</v>
      </c>
      <c r="E40" s="38">
        <v>42439</v>
      </c>
      <c r="F40" s="52">
        <v>809.1</v>
      </c>
      <c r="G40" s="37">
        <v>2</v>
      </c>
      <c r="H40" s="70">
        <v>300</v>
      </c>
      <c r="I40" s="70">
        <f>'Baseline Data &amp; Costs'!$H40+'Baseline Data &amp; Costs'!$F40</f>
        <v>1109.0999999999999</v>
      </c>
      <c r="J40" s="85" t="s">
        <v>265</v>
      </c>
      <c r="K40" s="85"/>
      <c r="L40" s="85"/>
      <c r="M40" s="85"/>
      <c r="N40" s="85"/>
    </row>
    <row r="41" spans="2:14" x14ac:dyDescent="0.25">
      <c r="B41" s="41" t="s">
        <v>175</v>
      </c>
      <c r="C41" s="41" t="s">
        <v>234</v>
      </c>
      <c r="D41" s="41" t="s">
        <v>8</v>
      </c>
      <c r="E41" s="42">
        <v>42439</v>
      </c>
      <c r="F41" s="55">
        <v>899.1</v>
      </c>
      <c r="G41" s="41">
        <v>2</v>
      </c>
      <c r="H41" s="71">
        <v>300</v>
      </c>
      <c r="I41" s="71">
        <f>'Baseline Data &amp; Costs'!$H41+'Baseline Data &amp; Costs'!$F41</f>
        <v>1199.0999999999999</v>
      </c>
      <c r="J41" s="84" t="s">
        <v>268</v>
      </c>
      <c r="K41" s="84"/>
      <c r="L41" s="84"/>
      <c r="M41" s="84"/>
      <c r="N41" s="84"/>
    </row>
    <row r="42" spans="2:14" x14ac:dyDescent="0.25">
      <c r="B42" s="37" t="s">
        <v>175</v>
      </c>
      <c r="C42" s="37" t="s">
        <v>276</v>
      </c>
      <c r="D42" s="72" t="s">
        <v>8</v>
      </c>
      <c r="E42" s="73">
        <v>42439</v>
      </c>
      <c r="F42" s="52">
        <v>1079.0999999999999</v>
      </c>
      <c r="G42" s="37">
        <v>2</v>
      </c>
      <c r="H42" s="70">
        <v>300</v>
      </c>
      <c r="I42" s="70">
        <f>'Baseline Data &amp; Costs'!$H42+'Baseline Data &amp; Costs'!$F42</f>
        <v>1379.1</v>
      </c>
      <c r="J42" s="100" t="s">
        <v>277</v>
      </c>
      <c r="K42" s="100"/>
      <c r="L42" s="100"/>
      <c r="M42" s="100"/>
      <c r="N42" s="100"/>
    </row>
    <row r="43" spans="2:14" x14ac:dyDescent="0.25">
      <c r="B43" s="68" t="s">
        <v>269</v>
      </c>
      <c r="C43" s="68" t="s">
        <v>280</v>
      </c>
      <c r="D43" s="68" t="s">
        <v>8</v>
      </c>
      <c r="E43" s="69">
        <v>42439</v>
      </c>
      <c r="F43" s="34">
        <v>568</v>
      </c>
      <c r="G43" s="68">
        <v>2</v>
      </c>
      <c r="H43" s="74">
        <v>300</v>
      </c>
      <c r="I43" s="74">
        <f>'Baseline Data &amp; Costs'!$H43+'Baseline Data &amp; Costs'!$F43</f>
        <v>868</v>
      </c>
      <c r="J43" s="84" t="s">
        <v>281</v>
      </c>
      <c r="K43" s="84"/>
      <c r="L43" s="84"/>
      <c r="M43" s="84"/>
      <c r="N43" s="84"/>
    </row>
    <row r="44" spans="2:14" x14ac:dyDescent="0.25">
      <c r="D44" s="67"/>
      <c r="G44"/>
    </row>
    <row r="45" spans="2:14" x14ac:dyDescent="0.25">
      <c r="B45" t="s">
        <v>223</v>
      </c>
      <c r="D45" s="67"/>
      <c r="G45"/>
    </row>
    <row r="46" spans="2:14" x14ac:dyDescent="0.25">
      <c r="D46" s="67"/>
      <c r="G46"/>
    </row>
    <row r="47" spans="2:14" ht="24.75" x14ac:dyDescent="0.25">
      <c r="B47" s="24" t="s">
        <v>10</v>
      </c>
      <c r="C47" s="24" t="s">
        <v>3</v>
      </c>
      <c r="D47" s="24" t="s">
        <v>9</v>
      </c>
      <c r="E47" s="24" t="s">
        <v>2</v>
      </c>
      <c r="F47" s="75" t="s">
        <v>4</v>
      </c>
      <c r="G47" s="88" t="s">
        <v>1</v>
      </c>
      <c r="H47" s="88"/>
      <c r="I47" s="88"/>
      <c r="J47" s="88"/>
      <c r="K47" s="88"/>
    </row>
    <row r="48" spans="2:14" x14ac:dyDescent="0.25">
      <c r="B48" s="17" t="s">
        <v>226</v>
      </c>
      <c r="C48" s="17" t="s">
        <v>227</v>
      </c>
      <c r="D48" s="65" t="s">
        <v>8</v>
      </c>
      <c r="E48" s="21">
        <v>42432</v>
      </c>
      <c r="F48" s="18">
        <v>8.99</v>
      </c>
      <c r="G48" s="85" t="s">
        <v>225</v>
      </c>
      <c r="H48" s="85"/>
      <c r="I48" s="85"/>
      <c r="J48" s="85"/>
      <c r="K48" s="85"/>
    </row>
    <row r="49" spans="2:11" x14ac:dyDescent="0.25">
      <c r="B49" s="16" t="s">
        <v>132</v>
      </c>
      <c r="C49" s="16" t="s">
        <v>205</v>
      </c>
      <c r="D49" s="66" t="s">
        <v>8</v>
      </c>
      <c r="E49" s="20">
        <v>42432</v>
      </c>
      <c r="F49" s="19">
        <v>20.87</v>
      </c>
      <c r="G49" s="84" t="s">
        <v>224</v>
      </c>
      <c r="H49" s="84"/>
      <c r="I49" s="84"/>
      <c r="J49" s="84"/>
      <c r="K49" s="84"/>
    </row>
    <row r="50" spans="2:11" x14ac:dyDescent="0.25">
      <c r="D50" s="67"/>
      <c r="G50"/>
    </row>
    <row r="51" spans="2:11" x14ac:dyDescent="0.25">
      <c r="D51" s="67"/>
      <c r="G51"/>
    </row>
    <row r="52" spans="2:11" x14ac:dyDescent="0.25">
      <c r="D52" s="67"/>
      <c r="G52"/>
    </row>
    <row r="53" spans="2:11" x14ac:dyDescent="0.25">
      <c r="D53" s="67"/>
      <c r="G53"/>
    </row>
    <row r="54" spans="2:11" x14ac:dyDescent="0.25">
      <c r="D54" s="67"/>
      <c r="G54"/>
    </row>
    <row r="55" spans="2:11" x14ac:dyDescent="0.25">
      <c r="D55" s="67"/>
      <c r="G55"/>
    </row>
    <row r="56" spans="2:11" x14ac:dyDescent="0.25">
      <c r="D56" s="67"/>
      <c r="G56"/>
    </row>
    <row r="57" spans="2:11" x14ac:dyDescent="0.25">
      <c r="D57" s="67"/>
      <c r="G57"/>
    </row>
    <row r="58" spans="2:11" x14ac:dyDescent="0.25">
      <c r="D58" s="67"/>
      <c r="G58"/>
    </row>
    <row r="59" spans="2:11" x14ac:dyDescent="0.25">
      <c r="D59" s="67"/>
      <c r="G59"/>
    </row>
    <row r="60" spans="2:11" x14ac:dyDescent="0.25">
      <c r="D60" s="67"/>
      <c r="G60"/>
    </row>
    <row r="61" spans="2:11" x14ac:dyDescent="0.25">
      <c r="D61" s="67"/>
      <c r="G61"/>
    </row>
    <row r="62" spans="2:11" x14ac:dyDescent="0.25">
      <c r="D62" s="67"/>
      <c r="G62"/>
    </row>
    <row r="63" spans="2:11" x14ac:dyDescent="0.25">
      <c r="D63" s="67"/>
      <c r="G63"/>
    </row>
    <row r="64" spans="2:11" x14ac:dyDescent="0.25">
      <c r="D64" s="67"/>
      <c r="G64"/>
    </row>
    <row r="65" spans="4:7" x14ac:dyDescent="0.25">
      <c r="D65" s="67"/>
      <c r="G65"/>
    </row>
    <row r="66" spans="4:7" x14ac:dyDescent="0.25">
      <c r="D66" s="67"/>
      <c r="G66"/>
    </row>
    <row r="67" spans="4:7" x14ac:dyDescent="0.25">
      <c r="D67" s="67"/>
      <c r="G67"/>
    </row>
    <row r="68" spans="4:7" x14ac:dyDescent="0.25">
      <c r="D68" s="67"/>
      <c r="G68"/>
    </row>
    <row r="69" spans="4:7" x14ac:dyDescent="0.25">
      <c r="D69" s="67"/>
      <c r="G69"/>
    </row>
    <row r="70" spans="4:7" x14ac:dyDescent="0.25">
      <c r="D70" s="67"/>
      <c r="G70"/>
    </row>
    <row r="71" spans="4:7" x14ac:dyDescent="0.25">
      <c r="D71" s="67"/>
      <c r="G71"/>
    </row>
    <row r="72" spans="4:7" x14ac:dyDescent="0.25">
      <c r="D72" s="67"/>
      <c r="G72"/>
    </row>
    <row r="73" spans="4:7" x14ac:dyDescent="0.25">
      <c r="D73" s="67"/>
      <c r="G73"/>
    </row>
    <row r="74" spans="4:7" x14ac:dyDescent="0.25">
      <c r="D74" s="67"/>
      <c r="G74"/>
    </row>
    <row r="75" spans="4:7" x14ac:dyDescent="0.25">
      <c r="D75" s="67"/>
      <c r="G75"/>
    </row>
    <row r="76" spans="4:7" x14ac:dyDescent="0.25">
      <c r="D76" s="67"/>
      <c r="G76"/>
    </row>
    <row r="77" spans="4:7" x14ac:dyDescent="0.25">
      <c r="D77" s="67"/>
      <c r="G77"/>
    </row>
    <row r="78" spans="4:7" x14ac:dyDescent="0.25">
      <c r="D78" s="67"/>
      <c r="G78"/>
    </row>
    <row r="79" spans="4:7" x14ac:dyDescent="0.25">
      <c r="G79"/>
    </row>
    <row r="80" spans="4: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sheetData>
  <mergeCells count="30">
    <mergeCell ref="J22:N22"/>
    <mergeCell ref="J23:N23"/>
    <mergeCell ref="J19:N19"/>
    <mergeCell ref="J20:N20"/>
    <mergeCell ref="J21:N21"/>
    <mergeCell ref="H11:L11"/>
    <mergeCell ref="H12:L12"/>
    <mergeCell ref="H13:L13"/>
    <mergeCell ref="H14:L14"/>
    <mergeCell ref="H15:L15"/>
    <mergeCell ref="G49:K49"/>
    <mergeCell ref="J39:N39"/>
    <mergeCell ref="J40:N40"/>
    <mergeCell ref="J41:N41"/>
    <mergeCell ref="J42:N42"/>
    <mergeCell ref="J43:N43"/>
    <mergeCell ref="G47:K47"/>
    <mergeCell ref="J27:N27"/>
    <mergeCell ref="J24:N24"/>
    <mergeCell ref="J25:N25"/>
    <mergeCell ref="J26:N26"/>
    <mergeCell ref="G48:K48"/>
    <mergeCell ref="J38:N38"/>
    <mergeCell ref="J31:N31"/>
    <mergeCell ref="J32:N32"/>
    <mergeCell ref="J33:N33"/>
    <mergeCell ref="J34:N34"/>
    <mergeCell ref="J35:N35"/>
    <mergeCell ref="J36:N36"/>
    <mergeCell ref="J37:N3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election activeCell="F3" sqref="F3"/>
    </sheetView>
  </sheetViews>
  <sheetFormatPr defaultColWidth="19.85546875" defaultRowHeight="15" x14ac:dyDescent="0.25"/>
  <cols>
    <col min="1" max="1" width="23.5703125" bestFit="1" customWidth="1"/>
    <col min="2" max="2" width="40.28515625" customWidth="1"/>
    <col min="3" max="3" width="5.42578125" hidden="1" customWidth="1"/>
    <col min="5" max="8" width="47.7109375" customWidth="1"/>
  </cols>
  <sheetData>
    <row r="1" spans="1:8" x14ac:dyDescent="0.25">
      <c r="A1" s="4" t="s">
        <v>14</v>
      </c>
      <c r="B1" s="5" t="s">
        <v>15</v>
      </c>
      <c r="C1" s="6" t="s">
        <v>83</v>
      </c>
      <c r="D1" s="8" t="s">
        <v>51</v>
      </c>
      <c r="E1" s="7" t="s">
        <v>44</v>
      </c>
      <c r="F1" s="8" t="s">
        <v>47</v>
      </c>
      <c r="G1" s="8" t="s">
        <v>49</v>
      </c>
      <c r="H1" s="8" t="s">
        <v>48</v>
      </c>
    </row>
    <row r="2" spans="1:8" ht="48" x14ac:dyDescent="0.25">
      <c r="A2" s="9" t="s">
        <v>16</v>
      </c>
      <c r="B2" s="10" t="s">
        <v>17</v>
      </c>
      <c r="C2" s="11">
        <v>12</v>
      </c>
      <c r="D2" s="12" t="s">
        <v>96</v>
      </c>
      <c r="E2" s="13" t="s">
        <v>45</v>
      </c>
      <c r="F2" s="13" t="s">
        <v>84</v>
      </c>
      <c r="G2" s="13" t="s">
        <v>85</v>
      </c>
      <c r="H2" s="13" t="s">
        <v>86</v>
      </c>
    </row>
    <row r="3" spans="1:8" ht="60" x14ac:dyDescent="0.25">
      <c r="A3" s="9" t="s">
        <v>18</v>
      </c>
      <c r="B3" s="10" t="s">
        <v>19</v>
      </c>
      <c r="C3" s="11">
        <v>47</v>
      </c>
      <c r="D3" s="12" t="s">
        <v>97</v>
      </c>
      <c r="E3" s="13" t="s">
        <v>46</v>
      </c>
      <c r="F3" s="13" t="s">
        <v>89</v>
      </c>
      <c r="G3" s="13" t="s">
        <v>87</v>
      </c>
      <c r="H3" s="14" t="s">
        <v>88</v>
      </c>
    </row>
    <row r="4" spans="1:8" ht="48" x14ac:dyDescent="0.25">
      <c r="A4" s="9" t="s">
        <v>20</v>
      </c>
      <c r="B4" s="10" t="s">
        <v>21</v>
      </c>
      <c r="C4" s="11">
        <v>14</v>
      </c>
      <c r="D4" s="12" t="s">
        <v>98</v>
      </c>
      <c r="E4" s="13" t="s">
        <v>50</v>
      </c>
      <c r="F4" s="13" t="s">
        <v>92</v>
      </c>
      <c r="G4" s="13" t="s">
        <v>91</v>
      </c>
      <c r="H4" s="13" t="s">
        <v>90</v>
      </c>
    </row>
    <row r="5" spans="1:8" ht="38.25" x14ac:dyDescent="0.25">
      <c r="A5" s="9" t="s">
        <v>22</v>
      </c>
      <c r="B5" s="10" t="s">
        <v>23</v>
      </c>
      <c r="C5" s="11">
        <v>1</v>
      </c>
      <c r="D5" s="12" t="s">
        <v>97</v>
      </c>
      <c r="E5" s="13" t="s">
        <v>52</v>
      </c>
      <c r="F5" s="13"/>
      <c r="G5" s="13" t="s">
        <v>53</v>
      </c>
      <c r="H5" s="13"/>
    </row>
    <row r="6" spans="1:8" ht="38.25" x14ac:dyDescent="0.25">
      <c r="A6" s="9" t="s">
        <v>24</v>
      </c>
      <c r="B6" s="10" t="s">
        <v>25</v>
      </c>
      <c r="C6" s="11">
        <v>2</v>
      </c>
      <c r="D6" s="12" t="s">
        <v>97</v>
      </c>
      <c r="E6" s="13" t="s">
        <v>56</v>
      </c>
      <c r="F6" s="13"/>
      <c r="G6" s="13" t="s">
        <v>57</v>
      </c>
      <c r="H6" s="13"/>
    </row>
    <row r="7" spans="1:8" ht="48" x14ac:dyDescent="0.25">
      <c r="A7" s="9" t="s">
        <v>26</v>
      </c>
      <c r="B7" s="10" t="s">
        <v>27</v>
      </c>
      <c r="C7" s="11">
        <v>9</v>
      </c>
      <c r="D7" s="12" t="s">
        <v>60</v>
      </c>
      <c r="E7" s="13" t="s">
        <v>58</v>
      </c>
      <c r="F7" s="13" t="s">
        <v>93</v>
      </c>
      <c r="G7" s="13"/>
      <c r="H7" s="13" t="s">
        <v>59</v>
      </c>
    </row>
    <row r="8" spans="1:8" ht="36" x14ac:dyDescent="0.25">
      <c r="A8" s="9" t="s">
        <v>28</v>
      </c>
      <c r="B8" s="10" t="s">
        <v>29</v>
      </c>
      <c r="C8" s="11">
        <v>16</v>
      </c>
      <c r="D8" s="12" t="s">
        <v>95</v>
      </c>
      <c r="E8" s="13" t="s">
        <v>61</v>
      </c>
      <c r="F8" s="13" t="s">
        <v>62</v>
      </c>
      <c r="G8" s="13" t="s">
        <v>63</v>
      </c>
      <c r="H8" s="13" t="s">
        <v>64</v>
      </c>
    </row>
    <row r="9" spans="1:8" ht="108" x14ac:dyDescent="0.25">
      <c r="A9" s="9" t="s">
        <v>30</v>
      </c>
      <c r="B9" s="10" t="s">
        <v>31</v>
      </c>
      <c r="C9" s="11">
        <v>46</v>
      </c>
      <c r="D9" s="12" t="s">
        <v>68</v>
      </c>
      <c r="E9" s="13" t="s">
        <v>65</v>
      </c>
      <c r="F9" s="13" t="s">
        <v>66</v>
      </c>
      <c r="G9" s="13" t="s">
        <v>94</v>
      </c>
      <c r="H9" s="13" t="s">
        <v>67</v>
      </c>
    </row>
    <row r="10" spans="1:8" ht="38.25" x14ac:dyDescent="0.25">
      <c r="A10" s="9" t="s">
        <v>32</v>
      </c>
      <c r="B10" s="10" t="s">
        <v>33</v>
      </c>
      <c r="C10" s="11">
        <v>15</v>
      </c>
      <c r="D10" s="12" t="s">
        <v>70</v>
      </c>
      <c r="E10" s="13" t="s">
        <v>69</v>
      </c>
      <c r="F10" s="13" t="s">
        <v>71</v>
      </c>
      <c r="G10" s="13"/>
      <c r="H10" s="13"/>
    </row>
    <row r="11" spans="1:8" ht="60" x14ac:dyDescent="0.25">
      <c r="A11" s="9" t="s">
        <v>34</v>
      </c>
      <c r="B11" s="10" t="s">
        <v>35</v>
      </c>
      <c r="C11" s="11">
        <v>38</v>
      </c>
      <c r="D11" s="12" t="s">
        <v>95</v>
      </c>
      <c r="E11" s="13" t="s">
        <v>72</v>
      </c>
      <c r="F11" s="13" t="s">
        <v>73</v>
      </c>
      <c r="G11" s="13" t="s">
        <v>74</v>
      </c>
      <c r="H11" s="13" t="s">
        <v>75</v>
      </c>
    </row>
    <row r="12" spans="1:8" ht="48" x14ac:dyDescent="0.25">
      <c r="A12" s="9" t="s">
        <v>36</v>
      </c>
      <c r="B12" s="10" t="s">
        <v>37</v>
      </c>
      <c r="C12" s="11">
        <v>18</v>
      </c>
      <c r="D12" s="12" t="s">
        <v>70</v>
      </c>
      <c r="E12" s="13" t="s">
        <v>77</v>
      </c>
      <c r="F12" s="13" t="s">
        <v>78</v>
      </c>
      <c r="G12" s="13" t="s">
        <v>79</v>
      </c>
      <c r="H12" s="13" t="s">
        <v>80</v>
      </c>
    </row>
    <row r="13" spans="1:8" ht="38.25" x14ac:dyDescent="0.25">
      <c r="A13" s="9" t="s">
        <v>38</v>
      </c>
      <c r="B13" s="10" t="s">
        <v>39</v>
      </c>
      <c r="C13" s="11">
        <v>1</v>
      </c>
      <c r="D13" s="12" t="s">
        <v>70</v>
      </c>
      <c r="E13" s="13" t="s">
        <v>76</v>
      </c>
      <c r="F13" s="13"/>
      <c r="G13" s="13" t="s">
        <v>81</v>
      </c>
      <c r="H13" s="13"/>
    </row>
    <row r="14" spans="1:8" ht="60" x14ac:dyDescent="0.25">
      <c r="A14" s="9" t="s">
        <v>40</v>
      </c>
      <c r="B14" s="10" t="s">
        <v>41</v>
      </c>
      <c r="C14" s="11">
        <v>23</v>
      </c>
      <c r="D14" s="12" t="s">
        <v>97</v>
      </c>
      <c r="E14" s="13" t="s">
        <v>54</v>
      </c>
      <c r="F14" s="13" t="s">
        <v>55</v>
      </c>
      <c r="G14" s="13"/>
      <c r="H14" s="13"/>
    </row>
    <row r="15" spans="1:8" ht="25.5" x14ac:dyDescent="0.25">
      <c r="A15" s="9" t="s">
        <v>42</v>
      </c>
      <c r="B15" s="10" t="s">
        <v>43</v>
      </c>
      <c r="C15" s="11">
        <v>2</v>
      </c>
      <c r="D15" s="12" t="s">
        <v>70</v>
      </c>
      <c r="E15" s="13" t="s">
        <v>82</v>
      </c>
      <c r="F15" s="13"/>
      <c r="G15" s="13" t="s">
        <v>99</v>
      </c>
      <c r="H15"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Incremental Technology Costs</vt:lpstr>
      <vt:lpstr>Baseline Data &amp; Costs</vt:lpstr>
      <vt:lpstr>Category Details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McCowan</dc:creator>
  <cp:lastModifiedBy>Valerie Eacret</cp:lastModifiedBy>
  <dcterms:created xsi:type="dcterms:W3CDTF">2015-08-28T14:10:49Z</dcterms:created>
  <dcterms:modified xsi:type="dcterms:W3CDTF">2016-05-26T00:35:37Z</dcterms:modified>
</cp:coreProperties>
</file>