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B6F" lockStructure="1"/>
  <bookViews>
    <workbookView xWindow="120" yWindow="420" windowWidth="13395" windowHeight="7380"/>
  </bookViews>
  <sheets>
    <sheet name="Costs" sheetId="10" r:id="rId1"/>
    <sheet name="Definitions and Features" sheetId="12" r:id="rId2"/>
    <sheet name="Baseline costs" sheetId="11" r:id="rId3"/>
    <sheet name="System Graphics" sheetId="13" r:id="rId4"/>
  </sheets>
  <calcPr calcId="145621"/>
</workbook>
</file>

<file path=xl/calcChain.xml><?xml version="1.0" encoding="utf-8"?>
<calcChain xmlns="http://schemas.openxmlformats.org/spreadsheetml/2006/main">
  <c r="E16" i="10" l="1"/>
  <c r="E15" i="10"/>
  <c r="E14" i="10"/>
  <c r="E17" i="10" s="1"/>
  <c r="C16" i="10"/>
  <c r="C15" i="10"/>
  <c r="C14" i="10"/>
  <c r="C13" i="10"/>
  <c r="C17" i="10" s="1"/>
  <c r="E22" i="11" l="1"/>
  <c r="E21" i="11"/>
  <c r="E14" i="11"/>
  <c r="E15" i="11"/>
  <c r="E16" i="11"/>
  <c r="E17" i="11"/>
  <c r="E18" i="11"/>
  <c r="E19" i="11"/>
  <c r="E20" i="11"/>
  <c r="E24" i="11" l="1"/>
</calcChain>
</file>

<file path=xl/sharedStrings.xml><?xml version="1.0" encoding="utf-8"?>
<sst xmlns="http://schemas.openxmlformats.org/spreadsheetml/2006/main" count="207" uniqueCount="146">
  <si>
    <t>Notes</t>
  </si>
  <si>
    <t>Description</t>
  </si>
  <si>
    <t>Source</t>
  </si>
  <si>
    <t>IEA Annex 26: Advanced Supermarket Refrigeration/Heat Recovery Systems</t>
  </si>
  <si>
    <t>Website</t>
  </si>
  <si>
    <t>Distributed refrigeration systems</t>
  </si>
  <si>
    <t>Zero-Zone</t>
  </si>
  <si>
    <t>Hussmann</t>
  </si>
  <si>
    <t>Centralized DX</t>
  </si>
  <si>
    <t>Baseline Costs</t>
  </si>
  <si>
    <t>Upgrade Type</t>
  </si>
  <si>
    <t>Full Cost</t>
  </si>
  <si>
    <t>System Size (tons)</t>
  </si>
  <si>
    <t>Cost per Ton</t>
  </si>
  <si>
    <t>Equipment</t>
  </si>
  <si>
    <t>Baseline Cost Data</t>
  </si>
  <si>
    <t>CO2 transcritical systems</t>
  </si>
  <si>
    <t>Manufacturer</t>
  </si>
  <si>
    <t>Product Name</t>
  </si>
  <si>
    <t>Protocol</t>
  </si>
  <si>
    <t>Protochill</t>
  </si>
  <si>
    <t>http://www.hussmann.com/en/Products/Refrigeration-Systems/Protocol/Pages/default.aspx</t>
  </si>
  <si>
    <t>Purity</t>
  </si>
  <si>
    <t>http://www.hussmann.com/en/Products/Refrigeration-Systems/Purity/Pages/default.aspx</t>
  </si>
  <si>
    <t>Edge</t>
  </si>
  <si>
    <t>http://www.zero-zone.com/commercial-refrigeration-systems.php?ID=81</t>
  </si>
  <si>
    <t>Hillphoenix</t>
  </si>
  <si>
    <t>ParaTemp</t>
  </si>
  <si>
    <t>AdaptaPac</t>
  </si>
  <si>
    <t>InviroPac</t>
  </si>
  <si>
    <t>WeatherPac</t>
  </si>
  <si>
    <t>http://www.hillphoenix.com/refrigeration-systems/distributed-systems/weatherpac/</t>
  </si>
  <si>
    <t>http://www.hillphoenix.com/refrigeration-systems/distributed-systems/paratemp/</t>
  </si>
  <si>
    <t>http://www.hillphoenix.com/refrigeration-systems/distributed-systems/inviropac/</t>
  </si>
  <si>
    <t>http://www.hillphoenix.com/refrigeration-systems/distributed-systems/adaptapac/</t>
  </si>
  <si>
    <t>Advansor</t>
  </si>
  <si>
    <t>http://www.hillphoenix.com/refrigeration-systems/second-nature/</t>
  </si>
  <si>
    <t>Baseline</t>
  </si>
  <si>
    <t>Central DX</t>
  </si>
  <si>
    <t>Secondary loop</t>
  </si>
  <si>
    <t>Distributed</t>
  </si>
  <si>
    <t>$60,000 (15%)</t>
  </si>
  <si>
    <t>$147,000 (35%)</t>
  </si>
  <si>
    <t>IEA Annex 26 Report</t>
  </si>
  <si>
    <t>A 94 ton distributed system with secondary loop and evaporative coolint tower for heat rejection.</t>
  </si>
  <si>
    <t>Definition of System</t>
  </si>
  <si>
    <t>50% - 55%</t>
  </si>
  <si>
    <t>40% incremental cost for refrigeration equipment, an additional 10%-15% for the required piping and disply cases.</t>
  </si>
  <si>
    <t>Case Study: Transcritical CO2 Supermarket Refrigeration Systems, DOE Better Buildings, 2015</t>
  </si>
  <si>
    <t>CO2 transcritical</t>
  </si>
  <si>
    <t>Secondary loop systems</t>
  </si>
  <si>
    <t>CO2 cascade systems</t>
  </si>
  <si>
    <t>TerraChill</t>
  </si>
  <si>
    <t>http://www.hussmann.com/en/Products/Refrigeration-Systems/Central-Secondary/Pages/default.aspx</t>
  </si>
  <si>
    <t>Pump Station</t>
  </si>
  <si>
    <t>Coldloop</t>
  </si>
  <si>
    <t>http://www.zero-zone.com/commercial-refrigeration-systems.php?ID=69</t>
  </si>
  <si>
    <t>http://www.zero-zone.com/commercial-refrigeration-systems.php?ID=84</t>
  </si>
  <si>
    <t>SNLTX2</t>
  </si>
  <si>
    <t>Zero-zone</t>
  </si>
  <si>
    <t>A 94 ton secondary loop system with R507 primary and propylene glycol and potassium formate secondary loop and evaporative condensers</t>
  </si>
  <si>
    <t>R404A or R507 primary and propylene glycol or potassium formate secondary loop</t>
  </si>
  <si>
    <t>Study states that maintenance cost for secondary system should be less</t>
  </si>
  <si>
    <t>A 23 ton secondary loop system with R717 (ammonia) primary and HFE-7100 secondary loop</t>
  </si>
  <si>
    <t>Study considers total cost of system (cases, piping, refrigerant, brine, labor, compressor rack or chiller)</t>
  </si>
  <si>
    <t>CO2 cascade</t>
  </si>
  <si>
    <t>A 26 ton system with propane as high temperature refrigerant and CO2 as low temperature refrigerant</t>
  </si>
  <si>
    <t>A 71 ton cascade system with R404A high temperature refrigerant and CO2 low temperature refrigerant</t>
  </si>
  <si>
    <t>Incremental cost takes into account reduced refirgerant charge (R404A) compared to DX system. Includes Denmarks tax on Danish tax on R404A.</t>
  </si>
  <si>
    <t>Incremental cost includes both equipment and installation costs. Equipment: $53,000; Installation: $7,000</t>
  </si>
  <si>
    <t>A 33 ton system using R404A in the top side, and two CO2 loops serving refrigeration loads (CO2 DX, CO2 pump-recirculated)</t>
  </si>
  <si>
    <t>A 105 ton system using R404A in top cycle (two separate medium and low temp top cycles), CO2 secondary pump-recirculated secondary loops used for loads.</t>
  </si>
  <si>
    <t>System includes both CO2 direct expansion and a secondary recirculated loop of CO2.</t>
  </si>
  <si>
    <t>PG&amp;E Supermarket Refrigeration Codes and Standards Enhancement Initiative (2011)</t>
  </si>
  <si>
    <t>Baseline central DX system used R22 or R404A with air-cooled condensers. Extra costs associated due to condenser type difference. Incremental cost includes both equipment and installation costs. Equipment: $70,000; Installation: $77,000</t>
  </si>
  <si>
    <t>Dev. And Demo. Of an Advanced Supermarket Refrigeration HVAC System</t>
  </si>
  <si>
    <t>Average baseline cost per ton</t>
  </si>
  <si>
    <t>Estimated from Dev. And Demo. Of an Advanced Supermarket Refrigeration HVAC System Report</t>
  </si>
  <si>
    <t>Two fluids are used in a secondary loop system; the primary fluid, typically a traditional HFC refrigerant, is used to cool the secondary fluid that is pumped to the loads to remove heat.</t>
  </si>
  <si>
    <t>Advanced Refrigeration Types</t>
  </si>
  <si>
    <t>Multiple parallel compressors installed in cabinets with small compressors are located in close proximity to  the refrigerated loads.  Cabinets are dedicated to a single load. Heat rejection is performed with an air-cooled condenser located on the roof or glycol loop and fluid cooler. Scroll compressors are typically used for this system type. Compared to central DX systems the refrigerant charge is reduced and suction temperatures closely match the evaporator temperature.</t>
  </si>
  <si>
    <t>Estimated cost based on incremental cost information provided in study reviews</t>
  </si>
  <si>
    <t>A 62 ton transcritial system at Hannaford supermarket in Turner, Maine. First in the U.S., and began operation in 2013.</t>
  </si>
  <si>
    <t>Advansor Flux</t>
  </si>
  <si>
    <t>http://www.hillphoenix.com/advansorflex-co2-booster-system/</t>
  </si>
  <si>
    <t>"In Love with CO2" Angelo Caputo's Fresh Market, Accelerate America June 2015 article</t>
  </si>
  <si>
    <t>"Food Retail Panel Discussion" Ahold USA, Accelerate America July-Aug 2015 article</t>
  </si>
  <si>
    <t>A 112 ton transcritical CO2 system with dry gas cooler.</t>
  </si>
  <si>
    <t>A 364 ton transcritical CO2 system with 4 CO2 compressor racks. Each rack includes 3 low temperature compressors and 5 to 6 medium temperature compressors.</t>
  </si>
  <si>
    <t>Incremental cost includes equipment and installation.</t>
  </si>
  <si>
    <t xml:space="preserve">Incremental cost includes equipment only. </t>
  </si>
  <si>
    <t>Exterior and interior units, with scroll or reciprocating compressors.</t>
  </si>
  <si>
    <t>Exterior units for roof or behind store, includes a self-contained parallel condenser.</t>
  </si>
  <si>
    <t xml:space="preserve">Modular system for small footprint retail refrigeration and convenience stores. Each unit contains up to 3 bays with up to 4 scroll or hermetic reciprocating compressors per bay. </t>
  </si>
  <si>
    <t>Indoor distributed cabinets with 2-8 scroll compressors enclosed. Horizontal or vertical configurations available.</t>
  </si>
  <si>
    <t xml:space="preserve">Larger external distributed system for larger stores, installed on roof above loads. Variety of compressor options. </t>
  </si>
  <si>
    <t>Protocol distributed cabinets with integrated secondary loop for medium temperature applications.</t>
  </si>
  <si>
    <t>Indoor distributed cabinets. Up to 8 reciprocating or scroll compressors for horizontal configurations. Up to 4 reciprocating or scroll compressors for vertical configurations.</t>
  </si>
  <si>
    <t>Propylene glycol 30-35% mixture secondary fluid, medium temperature loads.</t>
  </si>
  <si>
    <t>Glycol or CO2 secondary fluid.</t>
  </si>
  <si>
    <t>Liquid CO2 secondary fluid, low temperature loads.</t>
  </si>
  <si>
    <t>Liquid CO2 secondary fluid, both medium and low temperature loads.</t>
  </si>
  <si>
    <t>Second Nature Low-Temp CO2 (SNLT2)</t>
  </si>
  <si>
    <t>Second Nature Medium-Temp CO2 (SNMT2)</t>
  </si>
  <si>
    <t>Liquid CO2 secondary fluid, medium temperature loads.</t>
  </si>
  <si>
    <t>Upper system is a traditional medium temperature DX; lower system is a low temperature CO2 subcritical DX system.</t>
  </si>
  <si>
    <t>Low temperature loads served by CO2 DX system; medium temperatures served by a CO2 secondary fluid loop; CO2 is cooled with an R-407A upper refrigeration system.</t>
  </si>
  <si>
    <t>Multiple CO2 compressor racks, various options including heat recovery, mechanical sub-cooling, and adiabatic gas coolers.</t>
  </si>
  <si>
    <t>Parallel CO2 reciprocating compressor racks which can serve both medium and low temperature loads. System comes standard with electronic expansion valves standard. Heat recovery option available.</t>
  </si>
  <si>
    <t>Packaged multiple compressor CO2 transcritical booster system. System is compact for use as a CO2 transcritical distributed system in large stores, or a central system in smaller stores.</t>
  </si>
  <si>
    <t>Advanced Compressors for Commercial Refrigeration</t>
  </si>
  <si>
    <t>Description of Each Emerging Technology Studied</t>
  </si>
  <si>
    <t>For new construction projects, centralized DX was installed in place of standalone condenser units.</t>
  </si>
  <si>
    <t>Emerging Technology Costs &amp; Incremental Cost</t>
  </si>
  <si>
    <t>Distributed DX System</t>
  </si>
  <si>
    <t>System Graphics of Baseline and Emerging Technologies</t>
  </si>
  <si>
    <t>Source:</t>
  </si>
  <si>
    <t>Oak Ridge National Laboratory, 2003</t>
  </si>
  <si>
    <t>Secondary Loop System</t>
  </si>
  <si>
    <t>Incremental cost per ton refrigeration ($)</t>
  </si>
  <si>
    <t>Number of data points for cost calculation</t>
  </si>
  <si>
    <t>Incremental cost per ton refrigeration (%)</t>
  </si>
  <si>
    <t>Number of data points for percentage calculation</t>
  </si>
  <si>
    <t>Distributed refrigeration system</t>
  </si>
  <si>
    <t>Secondary loop system</t>
  </si>
  <si>
    <t>CO2 Cascade Systems</t>
  </si>
  <si>
    <t>CO2 Transcritical systems</t>
  </si>
  <si>
    <t>All upgrade technologies considered</t>
  </si>
  <si>
    <t>Summary of Incremental Costs</t>
  </si>
  <si>
    <t>Central DX "multiplex" system (considered the baseline for all emerging technolgies)</t>
  </si>
  <si>
    <t>Efficiency Maine project report 1</t>
  </si>
  <si>
    <t>Efficiency Maine project report 2</t>
  </si>
  <si>
    <t>Efficiency Maine project report 3</t>
  </si>
  <si>
    <t>Efficiency Maine project report 4</t>
  </si>
  <si>
    <t>Efficiency Maine project report 5</t>
  </si>
  <si>
    <t>Efficiency Maine project report 6</t>
  </si>
  <si>
    <t>Efficiency Maine project report 7</t>
  </si>
  <si>
    <t>Distributed Refrigeration Systems</t>
  </si>
  <si>
    <t>CO2 Transcritical Systems</t>
  </si>
  <si>
    <t>Secondary Loop Systems</t>
  </si>
  <si>
    <t>Systems use R-744 (CO2) directly as a refrigerant, often have multiple stages and operate at high pressures. These system require specialized equipment and high grade materials rated for the high pressures involved. This reduced the operations and maintenance costs involved with decreased component failures due to high quality components. Heat rejection occurs above the CO2 critical pressure with a gas cooler instead of a condenser. Cooling occurs below the critical pressure of CO2. The naturally high discharge pressures allow for greater heat reclaim options for space heat than standard centralized DX systems.</t>
  </si>
  <si>
    <r>
      <t>Two refrigeration systems with a heat exchange serving as an evaporator for the top system and condenser for the lower system. R-744 (CO</t>
    </r>
    <r>
      <rPr>
        <vertAlign val="subscript"/>
        <sz val="11"/>
        <color theme="1"/>
        <rFont val="Arial"/>
        <family val="2"/>
        <scheme val="minor"/>
      </rPr>
      <t>2</t>
    </r>
    <r>
      <rPr>
        <sz val="10"/>
        <color theme="1"/>
        <rFont val="Arial"/>
        <family val="2"/>
        <scheme val="minor"/>
      </rPr>
      <t>)</t>
    </r>
    <r>
      <rPr>
        <sz val="11"/>
        <color theme="1"/>
        <rFont val="Arial"/>
        <family val="2"/>
        <scheme val="minor"/>
      </rPr>
      <t xml:space="preserve"> </t>
    </r>
    <r>
      <rPr>
        <sz val="10"/>
        <color theme="1"/>
        <rFont val="Arial"/>
        <family val="2"/>
        <scheme val="minor"/>
      </rPr>
      <t>is used in the lower system a  direct expansion refrigerant serving low temperature loads.</t>
    </r>
  </si>
  <si>
    <t>Incremental Cost</t>
  </si>
  <si>
    <t>Emerging Technology Incremental Cost Data</t>
  </si>
  <si>
    <t>Note: All projects in the above table are new construction. The baseline for all projects is central DX, as shown in the "System Graphics" tab.</t>
  </si>
  <si>
    <t>Cascade plant. Medium refrigeration load (30 kW freezing load; 60 kW cooling load) Propane (high temperature refrigerant). CO2 (low temperature level)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</si>
</sst>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quot;$&quot;#,##0"/>
    <numFmt numFmtId="166" formatCode="&quot;$&quot;#,##0.00"/>
  </numFmts>
  <fonts count="19">
    <font>
      <sz val="11"/>
      <color theme="1"/>
      <name val="Arial"/>
      <family val="2"/>
      <scheme val="minor"/>
    </font>
    <font>
      <sz val="10"/>
      <color theme="1"/>
      <name val="Arial"/>
      <family val="2"/>
      <scheme val="minor"/>
    </font>
    <font>
      <sz val="10"/>
      <color theme="1"/>
      <name val="Arial"/>
      <family val="2"/>
      <scheme val="minor"/>
    </font>
    <font>
      <sz val="10"/>
      <color theme="1"/>
      <name val="Arial"/>
      <family val="2"/>
      <scheme val="minor"/>
    </font>
    <font>
      <sz val="10"/>
      <color theme="1"/>
      <name val="Arial"/>
      <family val="2"/>
      <scheme val="minor"/>
    </font>
    <font>
      <sz val="10"/>
      <color theme="1"/>
      <name val="Arial"/>
      <family val="2"/>
      <scheme val="minor"/>
    </font>
    <font>
      <sz val="10"/>
      <color theme="1"/>
      <name val="Arial"/>
      <family val="2"/>
      <scheme val="minor"/>
    </font>
    <font>
      <sz val="11"/>
      <color theme="1"/>
      <name val="Arial"/>
      <family val="2"/>
      <scheme val="minor"/>
    </font>
    <font>
      <sz val="10"/>
      <color theme="1"/>
      <name val="Arial"/>
      <family val="2"/>
      <scheme val="minor"/>
    </font>
    <font>
      <b/>
      <sz val="10"/>
      <color theme="1"/>
      <name val="Arial"/>
      <family val="2"/>
      <scheme val="minor"/>
    </font>
    <font>
      <b/>
      <sz val="14"/>
      <color theme="1"/>
      <name val="Arial"/>
      <family val="2"/>
      <scheme val="minor"/>
    </font>
    <font>
      <u/>
      <sz val="11"/>
      <color theme="10"/>
      <name val="Arial"/>
      <family val="2"/>
      <scheme val="minor"/>
    </font>
    <font>
      <sz val="10"/>
      <color rgb="FF000000"/>
      <name val="Arial"/>
      <family val="2"/>
    </font>
    <font>
      <u/>
      <sz val="10"/>
      <color theme="10"/>
      <name val="Arial"/>
      <family val="2"/>
      <scheme val="minor"/>
    </font>
    <font>
      <vertAlign val="subscript"/>
      <sz val="11"/>
      <color theme="1"/>
      <name val="Arial"/>
      <family val="2"/>
      <scheme val="minor"/>
    </font>
    <font>
      <b/>
      <sz val="12"/>
      <color theme="1"/>
      <name val="Arial"/>
      <family val="2"/>
      <scheme val="minor"/>
    </font>
    <font>
      <b/>
      <sz val="9"/>
      <color theme="1"/>
      <name val="Ariel"/>
    </font>
    <font>
      <sz val="9"/>
      <color theme="1"/>
      <name val="Ariel"/>
    </font>
    <font>
      <u/>
      <sz val="9"/>
      <color theme="10"/>
      <name val="Ariel"/>
    </font>
  </fonts>
  <fills count="6">
    <fill>
      <patternFill patternType="none"/>
    </fill>
    <fill>
      <patternFill patternType="gray125"/>
    </fill>
    <fill>
      <patternFill patternType="solid">
        <fgColor theme="2"/>
        <bgColor indexed="64"/>
      </patternFill>
    </fill>
    <fill>
      <patternFill patternType="solid">
        <fgColor theme="3"/>
        <bgColor auto="1"/>
      </patternFill>
    </fill>
    <fill>
      <patternFill patternType="solid">
        <fgColor theme="3"/>
        <bgColor indexed="64"/>
      </patternFill>
    </fill>
    <fill>
      <patternFill patternType="solid">
        <fgColor rgb="FF99CCFF"/>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auto="1"/>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style="thin">
        <color auto="1"/>
      </right>
      <top style="thin">
        <color auto="1"/>
      </top>
      <bottom/>
      <diagonal/>
    </border>
    <border>
      <left style="thin">
        <color indexed="64"/>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indexed="64"/>
      </right>
      <top/>
      <bottom/>
      <diagonal/>
    </border>
    <border>
      <left style="thin">
        <color indexed="64"/>
      </left>
      <right style="thin">
        <color auto="1"/>
      </right>
      <top/>
      <bottom/>
      <diagonal/>
    </border>
    <border>
      <left style="thin">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style="thin">
        <color indexed="64"/>
      </left>
      <right style="thin">
        <color auto="1"/>
      </right>
      <top/>
      <bottom style="thin">
        <color indexed="64"/>
      </bottom>
      <diagonal/>
    </border>
    <border>
      <left style="thin">
        <color auto="1"/>
      </left>
      <right style="thin">
        <color auto="1"/>
      </right>
      <top/>
      <bottom style="thin">
        <color indexed="64"/>
      </bottom>
      <diagonal/>
    </border>
    <border>
      <left style="thin">
        <color auto="1"/>
      </left>
      <right style="thin">
        <color indexed="64"/>
      </right>
      <top/>
      <bottom style="thin">
        <color indexed="64"/>
      </bottom>
      <diagonal/>
    </border>
  </borders>
  <cellStyleXfs count="4">
    <xf numFmtId="0" fontId="0" fillId="0" borderId="0"/>
    <xf numFmtId="0" fontId="11" fillId="0" borderId="0"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144">
    <xf numFmtId="0" fontId="0" fillId="0" borderId="0" xfId="0"/>
    <xf numFmtId="0" fontId="8" fillId="0" borderId="0" xfId="0" applyFont="1"/>
    <xf numFmtId="0" fontId="9" fillId="0" borderId="0" xfId="0" applyFont="1"/>
    <xf numFmtId="0" fontId="0" fillId="0" borderId="0" xfId="0" applyAlignment="1">
      <alignment horizontal="left"/>
    </xf>
    <xf numFmtId="0" fontId="5" fillId="0" borderId="0" xfId="0" applyFont="1"/>
    <xf numFmtId="0" fontId="5" fillId="0" borderId="0" xfId="0" applyFont="1" applyAlignment="1">
      <alignment wrapText="1"/>
    </xf>
    <xf numFmtId="0" fontId="12" fillId="0" borderId="0" xfId="0" applyFont="1" applyFill="1" applyAlignment="1">
      <alignment wrapText="1"/>
    </xf>
    <xf numFmtId="0" fontId="5" fillId="0" borderId="0" xfId="0" applyFont="1" applyFill="1" applyAlignment="1">
      <alignment wrapText="1"/>
    </xf>
    <xf numFmtId="0" fontId="8" fillId="0" borderId="1" xfId="0" applyFont="1" applyBorder="1" applyAlignment="1">
      <alignment vertical="center"/>
    </xf>
    <xf numFmtId="166" fontId="8" fillId="0" borderId="0" xfId="0" applyNumberFormat="1" applyFont="1"/>
    <xf numFmtId="9" fontId="8" fillId="0" borderId="0" xfId="3" applyFont="1"/>
    <xf numFmtId="0" fontId="4" fillId="0" borderId="0" xfId="0" applyFont="1" applyFill="1"/>
    <xf numFmtId="0" fontId="10" fillId="0" borderId="0" xfId="0" applyFont="1" applyFill="1"/>
    <xf numFmtId="0" fontId="8" fillId="0" borderId="0" xfId="0" applyFont="1" applyFill="1"/>
    <xf numFmtId="0" fontId="4" fillId="0" borderId="0" xfId="0" applyFont="1" applyFill="1" applyAlignment="1">
      <alignment wrapText="1"/>
    </xf>
    <xf numFmtId="165" fontId="4" fillId="0" borderId="1" xfId="0" applyNumberFormat="1" applyFont="1" applyBorder="1"/>
    <xf numFmtId="0" fontId="0" fillId="0" borderId="0" xfId="0" applyFont="1"/>
    <xf numFmtId="0" fontId="2" fillId="0" borderId="0" xfId="0" applyFont="1"/>
    <xf numFmtId="44" fontId="8" fillId="0" borderId="0" xfId="2" applyFont="1"/>
    <xf numFmtId="44" fontId="8" fillId="0" borderId="0" xfId="0" applyNumberFormat="1" applyFont="1"/>
    <xf numFmtId="164" fontId="2" fillId="0" borderId="0" xfId="2" applyNumberFormat="1" applyFont="1"/>
    <xf numFmtId="0" fontId="9" fillId="3" borderId="1" xfId="0" applyFont="1" applyFill="1" applyBorder="1" applyAlignment="1">
      <alignment wrapText="1"/>
    </xf>
    <xf numFmtId="0" fontId="1" fillId="0" borderId="3" xfId="0" applyFont="1" applyFill="1" applyBorder="1" applyAlignment="1">
      <alignment wrapText="1"/>
    </xf>
    <xf numFmtId="0" fontId="1" fillId="2" borderId="3" xfId="0" applyFont="1" applyFill="1" applyBorder="1" applyAlignment="1">
      <alignment wrapText="1"/>
    </xf>
    <xf numFmtId="0" fontId="1" fillId="0" borderId="2" xfId="0" applyFont="1" applyFill="1" applyBorder="1" applyAlignment="1">
      <alignment wrapText="1"/>
    </xf>
    <xf numFmtId="0" fontId="1" fillId="0" borderId="0" xfId="0" applyFont="1"/>
    <xf numFmtId="0" fontId="15" fillId="0" borderId="0" xfId="0" applyFont="1" applyFill="1"/>
    <xf numFmtId="0" fontId="15" fillId="0" borderId="0" xfId="0" applyFont="1"/>
    <xf numFmtId="0" fontId="0" fillId="0" borderId="0" xfId="0" applyFont="1" applyFill="1"/>
    <xf numFmtId="0" fontId="0" fillId="0" borderId="0" xfId="0" applyFont="1" applyFill="1" applyAlignment="1"/>
    <xf numFmtId="0" fontId="1" fillId="0" borderId="3" xfId="0" applyFont="1" applyFill="1" applyBorder="1" applyAlignment="1">
      <alignment horizontal="center" wrapText="1"/>
    </xf>
    <xf numFmtId="9" fontId="1" fillId="0" borderId="3" xfId="3" applyFont="1" applyFill="1" applyBorder="1" applyAlignment="1">
      <alignment horizontal="center" wrapText="1"/>
    </xf>
    <xf numFmtId="1" fontId="1" fillId="0" borderId="3" xfId="0" applyNumberFormat="1" applyFont="1" applyFill="1" applyBorder="1" applyAlignment="1">
      <alignment horizontal="center" wrapText="1"/>
    </xf>
    <xf numFmtId="0" fontId="1" fillId="2" borderId="3" xfId="0" applyFont="1" applyFill="1" applyBorder="1" applyAlignment="1">
      <alignment horizontal="center" wrapText="1"/>
    </xf>
    <xf numFmtId="9" fontId="1" fillId="2" borderId="3" xfId="3" applyFont="1" applyFill="1" applyBorder="1" applyAlignment="1">
      <alignment horizontal="center" wrapText="1"/>
    </xf>
    <xf numFmtId="1" fontId="1" fillId="2" borderId="3" xfId="0" applyNumberFormat="1" applyFont="1" applyFill="1" applyBorder="1" applyAlignment="1">
      <alignment horizontal="center" wrapText="1"/>
    </xf>
    <xf numFmtId="0" fontId="1" fillId="0" borderId="2" xfId="0" applyFont="1" applyFill="1" applyBorder="1" applyAlignment="1">
      <alignment horizontal="center" wrapText="1"/>
    </xf>
    <xf numFmtId="9" fontId="1" fillId="0" borderId="2" xfId="3" applyFont="1" applyFill="1" applyBorder="1" applyAlignment="1">
      <alignment horizontal="center" wrapText="1"/>
    </xf>
    <xf numFmtId="1" fontId="1" fillId="0" borderId="2" xfId="0" applyNumberFormat="1" applyFont="1" applyFill="1" applyBorder="1" applyAlignment="1">
      <alignment horizontal="center" wrapText="1"/>
    </xf>
    <xf numFmtId="165" fontId="1" fillId="0" borderId="3" xfId="2" applyNumberFormat="1" applyFont="1" applyFill="1" applyBorder="1" applyAlignment="1">
      <alignment horizontal="center" wrapText="1"/>
    </xf>
    <xf numFmtId="165" fontId="1" fillId="2" borderId="3" xfId="2" applyNumberFormat="1" applyFont="1" applyFill="1" applyBorder="1" applyAlignment="1">
      <alignment horizontal="center" wrapText="1"/>
    </xf>
    <xf numFmtId="165" fontId="1" fillId="0" borderId="2" xfId="2" applyNumberFormat="1" applyFont="1" applyFill="1" applyBorder="1" applyAlignment="1">
      <alignment horizontal="center" wrapText="1"/>
    </xf>
    <xf numFmtId="0" fontId="9" fillId="0" borderId="0" xfId="0" applyFont="1" applyFill="1"/>
    <xf numFmtId="0" fontId="1" fillId="0" borderId="3" xfId="0" applyFont="1" applyFill="1" applyBorder="1"/>
    <xf numFmtId="0" fontId="1" fillId="2" borderId="3" xfId="0" applyFont="1" applyFill="1" applyBorder="1"/>
    <xf numFmtId="1" fontId="6" fillId="0" borderId="0" xfId="0" applyNumberFormat="1" applyFont="1" applyFill="1" applyAlignment="1">
      <alignment horizontal="center" wrapText="1"/>
    </xf>
    <xf numFmtId="1" fontId="4" fillId="0" borderId="0" xfId="0" applyNumberFormat="1" applyFont="1" applyFill="1" applyAlignment="1">
      <alignment horizontal="center" wrapText="1"/>
    </xf>
    <xf numFmtId="165" fontId="6" fillId="0" borderId="0" xfId="0" applyNumberFormat="1" applyFont="1" applyFill="1" applyAlignment="1">
      <alignment horizontal="center" wrapText="1"/>
    </xf>
    <xf numFmtId="165" fontId="4" fillId="0" borderId="0" xfId="0" applyNumberFormat="1" applyFont="1" applyFill="1" applyAlignment="1">
      <alignment horizontal="center" wrapText="1"/>
    </xf>
    <xf numFmtId="0" fontId="5" fillId="0" borderId="0" xfId="0" applyFont="1" applyAlignment="1">
      <alignment horizontal="center" wrapText="1"/>
    </xf>
    <xf numFmtId="165" fontId="12" fillId="0" borderId="0" xfId="0" applyNumberFormat="1" applyFont="1" applyFill="1" applyAlignment="1">
      <alignment horizontal="center" wrapText="1"/>
    </xf>
    <xf numFmtId="0" fontId="12" fillId="0" borderId="0" xfId="0" applyFont="1" applyFill="1" applyAlignment="1">
      <alignment horizontal="center" wrapText="1"/>
    </xf>
    <xf numFmtId="0" fontId="9" fillId="3" borderId="7" xfId="0" applyFont="1" applyFill="1" applyBorder="1" applyAlignment="1">
      <alignment wrapText="1"/>
    </xf>
    <xf numFmtId="0" fontId="1" fillId="0" borderId="7" xfId="0" applyFont="1" applyFill="1" applyBorder="1" applyAlignment="1">
      <alignment vertical="center" wrapText="1"/>
    </xf>
    <xf numFmtId="0" fontId="1" fillId="2" borderId="10" xfId="0" applyFont="1" applyFill="1" applyBorder="1" applyAlignment="1">
      <alignment vertical="center" wrapText="1"/>
    </xf>
    <xf numFmtId="0" fontId="1" fillId="0" borderId="10" xfId="0" applyFont="1" applyFill="1" applyBorder="1" applyAlignment="1">
      <alignment vertical="center" wrapText="1"/>
    </xf>
    <xf numFmtId="0" fontId="1" fillId="2" borderId="5" xfId="0" applyFont="1" applyFill="1" applyBorder="1" applyAlignment="1">
      <alignment vertical="center" wrapText="1"/>
    </xf>
    <xf numFmtId="0" fontId="9" fillId="3" borderId="7" xfId="0" applyFont="1" applyFill="1" applyBorder="1"/>
    <xf numFmtId="0" fontId="1" fillId="0" borderId="7" xfId="0" applyFont="1" applyFill="1" applyBorder="1"/>
    <xf numFmtId="0" fontId="1" fillId="0" borderId="7" xfId="0" applyFont="1" applyFill="1" applyBorder="1" applyAlignment="1">
      <alignment wrapText="1"/>
    </xf>
    <xf numFmtId="0" fontId="1" fillId="2" borderId="10" xfId="0" applyFont="1" applyFill="1" applyBorder="1"/>
    <xf numFmtId="0" fontId="1" fillId="2" borderId="10" xfId="0" applyFont="1" applyFill="1" applyBorder="1" applyAlignment="1">
      <alignment wrapText="1"/>
    </xf>
    <xf numFmtId="0" fontId="1" fillId="0" borderId="10" xfId="0" applyFont="1" applyFill="1" applyBorder="1"/>
    <xf numFmtId="0" fontId="1" fillId="0" borderId="10" xfId="0" applyFont="1" applyFill="1" applyBorder="1" applyAlignment="1">
      <alignment wrapText="1"/>
    </xf>
    <xf numFmtId="0" fontId="1" fillId="0" borderId="5" xfId="0" applyFont="1" applyFill="1" applyBorder="1"/>
    <xf numFmtId="0" fontId="1" fillId="0" borderId="5" xfId="0" applyFont="1" applyFill="1" applyBorder="1" applyAlignment="1">
      <alignment wrapText="1"/>
    </xf>
    <xf numFmtId="0" fontId="1" fillId="0" borderId="11" xfId="0" applyFont="1" applyFill="1" applyBorder="1" applyAlignment="1">
      <alignment wrapText="1"/>
    </xf>
    <xf numFmtId="0" fontId="0" fillId="0" borderId="0" xfId="0" applyBorder="1"/>
    <xf numFmtId="0" fontId="9" fillId="3" borderId="11" xfId="0" applyFont="1" applyFill="1" applyBorder="1" applyAlignment="1">
      <alignment horizontal="center" wrapText="1"/>
    </xf>
    <xf numFmtId="0" fontId="12" fillId="0"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7" fillId="2" borderId="18" xfId="0" applyFont="1" applyFill="1" applyBorder="1" applyAlignment="1">
      <alignment horizontal="left"/>
    </xf>
    <xf numFmtId="0" fontId="17" fillId="2" borderId="16" xfId="0" applyFont="1" applyFill="1" applyBorder="1" applyAlignment="1">
      <alignment horizontal="center"/>
    </xf>
    <xf numFmtId="0" fontId="17" fillId="2" borderId="16" xfId="0" applyFont="1" applyFill="1" applyBorder="1" applyAlignment="1">
      <alignment horizontal="center" wrapText="1"/>
    </xf>
    <xf numFmtId="0" fontId="17" fillId="0" borderId="18" xfId="0" applyFont="1" applyFill="1" applyBorder="1" applyAlignment="1">
      <alignment horizontal="left"/>
    </xf>
    <xf numFmtId="0" fontId="17" fillId="0" borderId="16" xfId="0" applyFont="1" applyFill="1" applyBorder="1" applyAlignment="1">
      <alignment horizontal="center"/>
    </xf>
    <xf numFmtId="0" fontId="17" fillId="0" borderId="16" xfId="0" applyFont="1" applyFill="1" applyBorder="1" applyAlignment="1">
      <alignment horizontal="center" wrapText="1"/>
    </xf>
    <xf numFmtId="0" fontId="16" fillId="5" borderId="19" xfId="0" applyFont="1" applyFill="1" applyBorder="1" applyAlignment="1">
      <alignment horizontal="left"/>
    </xf>
    <xf numFmtId="0" fontId="16" fillId="5" borderId="20" xfId="0" applyFont="1" applyFill="1" applyBorder="1" applyAlignment="1">
      <alignment horizontal="center"/>
    </xf>
    <xf numFmtId="0" fontId="17" fillId="0" borderId="22" xfId="0" applyFont="1" applyFill="1" applyBorder="1" applyAlignment="1">
      <alignment horizontal="left"/>
    </xf>
    <xf numFmtId="0" fontId="17" fillId="0" borderId="23" xfId="0" applyFont="1" applyFill="1" applyBorder="1" applyAlignment="1">
      <alignment horizontal="center"/>
    </xf>
    <xf numFmtId="0" fontId="17" fillId="0" borderId="23" xfId="0" applyFont="1" applyFill="1" applyBorder="1" applyAlignment="1">
      <alignment horizontal="center" wrapText="1"/>
    </xf>
    <xf numFmtId="0" fontId="1" fillId="2" borderId="5" xfId="0" applyFont="1" applyFill="1" applyBorder="1"/>
    <xf numFmtId="0" fontId="1" fillId="2" borderId="5" xfId="0" applyFont="1" applyFill="1" applyBorder="1" applyAlignment="1">
      <alignment wrapText="1"/>
    </xf>
    <xf numFmtId="9" fontId="15" fillId="0" borderId="0" xfId="3" applyFont="1" applyFill="1"/>
    <xf numFmtId="0" fontId="9" fillId="4" borderId="11" xfId="0" applyFont="1" applyFill="1" applyBorder="1" applyAlignment="1">
      <alignment wrapText="1"/>
    </xf>
    <xf numFmtId="0" fontId="9" fillId="3" borderId="1" xfId="0" applyFont="1" applyFill="1" applyBorder="1" applyAlignment="1">
      <alignment horizontal="center" wrapText="1"/>
    </xf>
    <xf numFmtId="0" fontId="1" fillId="2" borderId="10" xfId="0" applyFont="1" applyFill="1" applyBorder="1" applyAlignment="1">
      <alignment wrapText="1"/>
    </xf>
    <xf numFmtId="0" fontId="1" fillId="2" borderId="4" xfId="0" applyFont="1" applyFill="1" applyBorder="1" applyAlignment="1">
      <alignment wrapText="1"/>
    </xf>
    <xf numFmtId="0" fontId="1" fillId="0" borderId="5" xfId="0" applyFont="1" applyFill="1" applyBorder="1" applyAlignment="1">
      <alignment wrapText="1"/>
    </xf>
    <xf numFmtId="0" fontId="1" fillId="0" borderId="6" xfId="0" applyFont="1" applyFill="1" applyBorder="1" applyAlignment="1">
      <alignment wrapText="1"/>
    </xf>
    <xf numFmtId="0" fontId="9" fillId="3" borderId="12" xfId="0" applyFont="1" applyFill="1" applyBorder="1" applyAlignment="1">
      <alignment wrapText="1"/>
    </xf>
    <xf numFmtId="0" fontId="9" fillId="3" borderId="13" xfId="0" applyFont="1" applyFill="1" applyBorder="1" applyAlignment="1">
      <alignment wrapText="1"/>
    </xf>
    <xf numFmtId="0" fontId="1" fillId="0" borderId="7" xfId="0" applyFont="1" applyFill="1" applyBorder="1" applyAlignment="1">
      <alignment wrapText="1"/>
    </xf>
    <xf numFmtId="0" fontId="1" fillId="0" borderId="9" xfId="0" applyFont="1" applyFill="1" applyBorder="1" applyAlignment="1">
      <alignment wrapText="1"/>
    </xf>
    <xf numFmtId="0" fontId="1" fillId="0" borderId="10" xfId="0" applyFont="1" applyFill="1" applyBorder="1" applyAlignment="1">
      <alignment wrapText="1"/>
    </xf>
    <xf numFmtId="0" fontId="1" fillId="0" borderId="4" xfId="0" applyFont="1" applyFill="1" applyBorder="1" applyAlignment="1">
      <alignment wrapText="1"/>
    </xf>
    <xf numFmtId="0" fontId="12" fillId="0" borderId="8" xfId="0" applyFont="1" applyFill="1" applyBorder="1" applyAlignment="1">
      <alignment vertical="center" wrapText="1"/>
    </xf>
    <xf numFmtId="0" fontId="1" fillId="2" borderId="0" xfId="0" applyFont="1" applyFill="1" applyBorder="1" applyAlignment="1">
      <alignment vertical="center" wrapText="1"/>
    </xf>
    <xf numFmtId="0" fontId="12" fillId="0" borderId="0" xfId="0" applyFont="1" applyFill="1" applyBorder="1" applyAlignment="1">
      <alignment vertical="center" wrapText="1"/>
    </xf>
    <xf numFmtId="0" fontId="1" fillId="2" borderId="14" xfId="0" applyFont="1" applyFill="1" applyBorder="1" applyAlignment="1">
      <alignment vertical="center" wrapText="1"/>
    </xf>
    <xf numFmtId="0" fontId="13" fillId="0" borderId="10" xfId="1" applyFont="1" applyFill="1" applyBorder="1" applyAlignment="1">
      <alignment wrapText="1"/>
    </xf>
    <xf numFmtId="0" fontId="13" fillId="0" borderId="0" xfId="1" applyFont="1" applyFill="1" applyBorder="1" applyAlignment="1">
      <alignment wrapText="1"/>
    </xf>
    <xf numFmtId="0" fontId="13" fillId="0" borderId="4" xfId="1" applyFont="1" applyFill="1" applyBorder="1" applyAlignment="1">
      <alignment wrapText="1"/>
    </xf>
    <xf numFmtId="0" fontId="13" fillId="0" borderId="5" xfId="1" applyFont="1" applyFill="1" applyBorder="1"/>
    <xf numFmtId="0" fontId="13" fillId="0" borderId="14" xfId="1" applyFont="1" applyFill="1" applyBorder="1"/>
    <xf numFmtId="0" fontId="13" fillId="0" borderId="6" xfId="1" applyFont="1" applyFill="1" applyBorder="1"/>
    <xf numFmtId="0" fontId="9" fillId="3" borderId="12" xfId="0" applyFont="1" applyFill="1" applyBorder="1"/>
    <xf numFmtId="0" fontId="9" fillId="3" borderId="15" xfId="0" applyFont="1" applyFill="1" applyBorder="1"/>
    <xf numFmtId="0" fontId="9" fillId="3" borderId="13" xfId="0" applyFont="1" applyFill="1" applyBorder="1"/>
    <xf numFmtId="0" fontId="16" fillId="5" borderId="20" xfId="0" applyFont="1" applyFill="1" applyBorder="1" applyAlignment="1">
      <alignment horizontal="center"/>
    </xf>
    <xf numFmtId="0" fontId="16" fillId="5" borderId="21" xfId="0" applyFont="1" applyFill="1" applyBorder="1" applyAlignment="1">
      <alignment horizontal="center"/>
    </xf>
    <xf numFmtId="0" fontId="18" fillId="0" borderId="16" xfId="1" applyFont="1" applyFill="1" applyBorder="1" applyAlignment="1">
      <alignment horizontal="center"/>
    </xf>
    <xf numFmtId="0" fontId="18" fillId="0" borderId="17" xfId="1" applyFont="1" applyFill="1" applyBorder="1" applyAlignment="1">
      <alignment horizontal="center"/>
    </xf>
    <xf numFmtId="0" fontId="18" fillId="2" borderId="16" xfId="1" applyFont="1" applyFill="1" applyBorder="1" applyAlignment="1">
      <alignment horizontal="center"/>
    </xf>
    <xf numFmtId="0" fontId="18" fillId="2" borderId="17" xfId="1" applyFont="1" applyFill="1" applyBorder="1" applyAlignment="1">
      <alignment horizontal="center"/>
    </xf>
    <xf numFmtId="0" fontId="18" fillId="0" borderId="23" xfId="1" applyFont="1" applyFill="1" applyBorder="1" applyAlignment="1">
      <alignment horizontal="center"/>
    </xf>
    <xf numFmtId="0" fontId="18" fillId="0" borderId="24" xfId="1" applyFont="1" applyFill="1" applyBorder="1" applyAlignment="1">
      <alignment horizontal="center"/>
    </xf>
    <xf numFmtId="0" fontId="13" fillId="0" borderId="7" xfId="1" applyFont="1" applyFill="1" applyBorder="1"/>
    <xf numFmtId="0" fontId="13" fillId="0" borderId="8" xfId="1" applyFont="1" applyFill="1" applyBorder="1"/>
    <xf numFmtId="0" fontId="13" fillId="0" borderId="9" xfId="1" applyFont="1" applyFill="1" applyBorder="1"/>
    <xf numFmtId="0" fontId="13" fillId="2" borderId="10" xfId="1" applyFont="1" applyFill="1" applyBorder="1"/>
    <xf numFmtId="0" fontId="13" fillId="2" borderId="0" xfId="1" applyFont="1" applyFill="1" applyBorder="1"/>
    <xf numFmtId="0" fontId="13" fillId="2" borderId="4" xfId="1" applyFont="1" applyFill="1" applyBorder="1"/>
    <xf numFmtId="0" fontId="13" fillId="0" borderId="10" xfId="1" applyFont="1" applyFill="1" applyBorder="1"/>
    <xf numFmtId="0" fontId="13" fillId="0" borderId="0" xfId="1" applyFont="1" applyFill="1" applyBorder="1"/>
    <xf numFmtId="0" fontId="13" fillId="0" borderId="4" xfId="1" applyFont="1" applyFill="1" applyBorder="1"/>
    <xf numFmtId="0" fontId="5" fillId="0" borderId="0" xfId="0" applyFont="1"/>
    <xf numFmtId="0" fontId="13" fillId="2" borderId="5" xfId="1" applyFont="1" applyFill="1" applyBorder="1"/>
    <xf numFmtId="0" fontId="13" fillId="2" borderId="14" xfId="1" applyFont="1" applyFill="1" applyBorder="1"/>
    <xf numFmtId="0" fontId="13" fillId="2" borderId="6" xfId="1" applyFont="1" applyFill="1" applyBorder="1"/>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4" borderId="1" xfId="0" applyFont="1" applyFill="1" applyBorder="1" applyAlignment="1">
      <alignment horizontal="center"/>
    </xf>
    <xf numFmtId="9" fontId="1" fillId="0" borderId="7" xfId="0" applyNumberFormat="1" applyFont="1" applyFill="1" applyBorder="1" applyAlignment="1">
      <alignment horizontal="center" wrapText="1"/>
    </xf>
    <xf numFmtId="9" fontId="1" fillId="2" borderId="10" xfId="0" applyNumberFormat="1" applyFont="1" applyFill="1" applyBorder="1" applyAlignment="1">
      <alignment horizontal="center" wrapText="1"/>
    </xf>
    <xf numFmtId="9" fontId="1" fillId="0" borderId="10" xfId="0" applyNumberFormat="1" applyFont="1" applyFill="1" applyBorder="1" applyAlignment="1">
      <alignment horizontal="center" wrapText="1"/>
    </xf>
    <xf numFmtId="165" fontId="1" fillId="2" borderId="10" xfId="2" applyNumberFormat="1" applyFont="1" applyFill="1" applyBorder="1" applyAlignment="1">
      <alignment horizontal="center"/>
    </xf>
    <xf numFmtId="165" fontId="1" fillId="0" borderId="10" xfId="0" applyNumberFormat="1" applyFont="1" applyFill="1" applyBorder="1" applyAlignment="1">
      <alignment horizontal="center"/>
    </xf>
    <xf numFmtId="165" fontId="1" fillId="2" borderId="10" xfId="0" applyNumberFormat="1" applyFont="1" applyFill="1" applyBorder="1" applyAlignment="1">
      <alignment horizontal="center"/>
    </xf>
    <xf numFmtId="9" fontId="1" fillId="0" borderId="5" xfId="0" applyNumberFormat="1" applyFont="1" applyFill="1" applyBorder="1" applyAlignment="1">
      <alignment horizontal="center" wrapText="1"/>
    </xf>
  </cellXfs>
  <cellStyles count="4">
    <cellStyle name="Currency" xfId="2" builtinId="4"/>
    <cellStyle name="Hyperlink" xfId="1" builtinId="8"/>
    <cellStyle name="Normal" xfId="0" builtinId="0"/>
    <cellStyle name="Percent" xfId="3" builtinId="5"/>
  </cellStyles>
  <dxfs count="22">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scheme val="none"/>
      </font>
      <numFmt numFmtId="165" formatCode="&quot;$&quot;#,##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scheme val="none"/>
      </font>
      <numFmt numFmtId="165" formatCode="&quot;$&quot;#,##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minor"/>
      </font>
      <numFmt numFmtId="165" formatCode="&quot;$&quot;#,##0"/>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minor"/>
      </font>
      <numFmt numFmtId="1" formatCode="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minor"/>
      </font>
      <alignment horizontal="general" vertical="bottom" textRotation="0" wrapText="1" indent="0" justifyLastLine="0" shrinkToFit="0" readingOrder="0"/>
    </dxf>
    <dxf>
      <fill>
        <patternFill>
          <bgColor theme="2"/>
        </patternFill>
      </fill>
    </dxf>
    <dxf>
      <fill>
        <patternFill patternType="none">
          <bgColor auto="1"/>
        </patternFill>
      </fill>
    </dxf>
    <dxf>
      <font>
        <b/>
        <i val="0"/>
      </font>
      <fill>
        <patternFill>
          <bgColor theme="3"/>
        </patternFill>
      </fill>
      <border>
        <top style="thin">
          <color auto="1"/>
        </top>
      </border>
    </dxf>
    <dxf>
      <font>
        <b/>
        <i val="0"/>
      </font>
      <fill>
        <patternFill>
          <fgColor auto="1"/>
          <bgColor theme="3"/>
        </patternFill>
      </fill>
      <border>
        <bottom style="thin">
          <color auto="1"/>
        </bottom>
      </border>
    </dxf>
    <dxf>
      <border>
        <left style="thin">
          <color auto="1"/>
        </left>
        <right style="thin">
          <color auto="1"/>
        </right>
        <top style="thin">
          <color auto="1"/>
        </top>
        <bottom style="thin">
          <color auto="1"/>
        </bottom>
        <vertical style="thin">
          <color auto="1"/>
        </vertical>
      </border>
    </dxf>
    <dxf>
      <font>
        <b/>
        <i val="0"/>
      </font>
      <fill>
        <patternFill>
          <bgColor theme="0" tint="-0.14996795556505021"/>
        </patternFill>
      </fill>
      <border>
        <top style="thin">
          <color auto="1"/>
        </top>
      </border>
    </dxf>
    <dxf>
      <font>
        <b/>
        <i val="0"/>
      </font>
      <fill>
        <patternFill>
          <fgColor auto="1"/>
          <bgColor theme="0" tint="-0.14996795556505021"/>
        </patternFill>
      </fill>
      <border>
        <bottom style="thin">
          <color auto="1"/>
        </bottom>
      </border>
    </dxf>
    <dxf>
      <border>
        <left style="thin">
          <color auto="1"/>
        </left>
        <right style="thin">
          <color auto="1"/>
        </right>
        <top style="thin">
          <color auto="1"/>
        </top>
        <bottom style="thin">
          <color auto="1"/>
        </bottom>
        <vertical style="thin">
          <color auto="1"/>
        </vertical>
        <horizontal style="thin">
          <color auto="1"/>
        </horizontal>
      </border>
    </dxf>
  </dxfs>
  <tableStyles count="2" defaultTableStyle="ERS table" defaultPivotStyle="PivotStyleLight16">
    <tableStyle name="ERS simple table" pivot="0" count="3">
      <tableStyleElement type="wholeTable" dxfId="21"/>
      <tableStyleElement type="headerRow" dxfId="20"/>
      <tableStyleElement type="totalRow" dxfId="19"/>
    </tableStyle>
    <tableStyle name="ERS table" pivot="0" count="5">
      <tableStyleElement type="wholeTable" dxfId="18"/>
      <tableStyleElement type="headerRow" dxfId="17"/>
      <tableStyleElement type="totalRow" dxfId="16"/>
      <tableStyleElement type="firstRowStripe" dxfId="15"/>
      <tableStyleElement type="secondRowStripe" dxfId="1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142875</xdr:rowOff>
    </xdr:from>
    <xdr:to>
      <xdr:col>3</xdr:col>
      <xdr:colOff>1002988</xdr:colOff>
      <xdr:row>5</xdr:row>
      <xdr:rowOff>57150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4" y="142875"/>
          <a:ext cx="2842372" cy="7239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4</xdr:col>
      <xdr:colOff>342900</xdr:colOff>
      <xdr:row>0</xdr:row>
      <xdr:rowOff>142875</xdr:rowOff>
    </xdr:from>
    <xdr:to>
      <xdr:col>4</xdr:col>
      <xdr:colOff>1459441</xdr:colOff>
      <xdr:row>6</xdr:row>
      <xdr:rowOff>57150</xdr:rowOff>
    </xdr:to>
    <xdr:pic>
      <xdr:nvPicPr>
        <xdr:cNvPr id="3" name="Picture 2"/>
        <xdr:cNvPicPr>
          <a:picLocks noChangeAspect="1"/>
        </xdr:cNvPicPr>
      </xdr:nvPicPr>
      <xdr:blipFill>
        <a:blip xmlns:r="http://schemas.openxmlformats.org/officeDocument/2006/relationships" r:embed="rId2"/>
        <a:stretch>
          <a:fillRect/>
        </a:stretch>
      </xdr:blipFill>
      <xdr:spPr>
        <a:xfrm>
          <a:off x="3819525" y="142875"/>
          <a:ext cx="1114425"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3</xdr:col>
      <xdr:colOff>781050</xdr:colOff>
      <xdr:row>5</xdr:row>
      <xdr:rowOff>19050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3800475" cy="6477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0</xdr:colOff>
      <xdr:row>1</xdr:row>
      <xdr:rowOff>0</xdr:rowOff>
    </xdr:from>
    <xdr:to>
      <xdr:col>3</xdr:col>
      <xdr:colOff>1019175</xdr:colOff>
      <xdr:row>6</xdr:row>
      <xdr:rowOff>76200</xdr:rowOff>
    </xdr:to>
    <xdr:pic>
      <xdr:nvPicPr>
        <xdr:cNvPr id="3" name="Picture 2"/>
        <xdr:cNvPicPr>
          <a:picLocks noChangeAspect="1"/>
        </xdr:cNvPicPr>
      </xdr:nvPicPr>
      <xdr:blipFill>
        <a:blip xmlns:r="http://schemas.openxmlformats.org/officeDocument/2006/relationships" r:embed="rId2"/>
        <a:stretch>
          <a:fillRect/>
        </a:stretch>
      </xdr:blipFill>
      <xdr:spPr>
        <a:xfrm>
          <a:off x="7010400" y="161925"/>
          <a:ext cx="1019175" cy="885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3</xdr:col>
      <xdr:colOff>9525</xdr:colOff>
      <xdr:row>5</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161925"/>
          <a:ext cx="3629025" cy="6477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4</xdr:col>
      <xdr:colOff>0</xdr:colOff>
      <xdr:row>0</xdr:row>
      <xdr:rowOff>133350</xdr:rowOff>
    </xdr:from>
    <xdr:to>
      <xdr:col>5</xdr:col>
      <xdr:colOff>47625</xdr:colOff>
      <xdr:row>6</xdr:row>
      <xdr:rowOff>47625</xdr:rowOff>
    </xdr:to>
    <xdr:pic>
      <xdr:nvPicPr>
        <xdr:cNvPr id="3" name="Picture 2"/>
        <xdr:cNvPicPr>
          <a:picLocks noChangeAspect="1"/>
        </xdr:cNvPicPr>
      </xdr:nvPicPr>
      <xdr:blipFill>
        <a:blip xmlns:r="http://schemas.openxmlformats.org/officeDocument/2006/relationships" r:embed="rId2"/>
        <a:stretch>
          <a:fillRect/>
        </a:stretch>
      </xdr:blipFill>
      <xdr:spPr>
        <a:xfrm>
          <a:off x="5143500" y="133350"/>
          <a:ext cx="819150" cy="885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695325</xdr:colOff>
      <xdr:row>15</xdr:row>
      <xdr:rowOff>19050</xdr:rowOff>
    </xdr:from>
    <xdr:to>
      <xdr:col>3</xdr:col>
      <xdr:colOff>3178213</xdr:colOff>
      <xdr:row>38</xdr:row>
      <xdr:rowOff>152400</xdr:rowOff>
    </xdr:to>
    <xdr:pic>
      <xdr:nvPicPr>
        <xdr:cNvPr id="3"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6042"/>
        <a:stretch/>
      </xdr:blipFill>
      <xdr:spPr bwMode="auto">
        <a:xfrm>
          <a:off x="695325" y="3133725"/>
          <a:ext cx="5578513" cy="429577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xdr:colOff>
      <xdr:row>15</xdr:row>
      <xdr:rowOff>19050</xdr:rowOff>
    </xdr:from>
    <xdr:to>
      <xdr:col>12</xdr:col>
      <xdr:colOff>136351</xdr:colOff>
      <xdr:row>39</xdr:row>
      <xdr:rowOff>19050</xdr:rowOff>
    </xdr:to>
    <xdr:pic>
      <xdr:nvPicPr>
        <xdr:cNvPr id="5" name="Picture 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5000"/>
        <a:stretch/>
      </xdr:blipFill>
      <xdr:spPr bwMode="auto">
        <a:xfrm>
          <a:off x="14163675" y="10382250"/>
          <a:ext cx="5851351" cy="434340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xdr:row>
      <xdr:rowOff>0</xdr:rowOff>
    </xdr:from>
    <xdr:to>
      <xdr:col>4</xdr:col>
      <xdr:colOff>4302682</xdr:colOff>
      <xdr:row>39</xdr:row>
      <xdr:rowOff>19050</xdr:rowOff>
    </xdr:to>
    <xdr:pic>
      <xdr:nvPicPr>
        <xdr:cNvPr id="6" name="Picture 5"/>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4583"/>
        <a:stretch/>
      </xdr:blipFill>
      <xdr:spPr bwMode="auto">
        <a:xfrm>
          <a:off x="6762750" y="10363200"/>
          <a:ext cx="4302682" cy="436245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19047</xdr:colOff>
      <xdr:row>0</xdr:row>
      <xdr:rowOff>161925</xdr:rowOff>
    </xdr:from>
    <xdr:ext cx="3571877" cy="723900"/>
    <xdr:pic>
      <xdr:nvPicPr>
        <xdr:cNvPr id="9" name="Picture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3897" y="161925"/>
          <a:ext cx="3571877" cy="7239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oneCellAnchor>
  <xdr:oneCellAnchor>
    <xdr:from>
      <xdr:col>3</xdr:col>
      <xdr:colOff>2581276</xdr:colOff>
      <xdr:row>0</xdr:row>
      <xdr:rowOff>161925</xdr:rowOff>
    </xdr:from>
    <xdr:ext cx="1162050" cy="1047750"/>
    <xdr:pic>
      <xdr:nvPicPr>
        <xdr:cNvPr id="10" name="Picture 9"/>
        <xdr:cNvPicPr>
          <a:picLocks noChangeAspect="1"/>
        </xdr:cNvPicPr>
      </xdr:nvPicPr>
      <xdr:blipFill>
        <a:blip xmlns:r="http://schemas.openxmlformats.org/officeDocument/2006/relationships" r:embed="rId5"/>
        <a:stretch>
          <a:fillRect/>
        </a:stretch>
      </xdr:blipFill>
      <xdr:spPr>
        <a:xfrm>
          <a:off x="5676901" y="161925"/>
          <a:ext cx="1162050" cy="1047750"/>
        </a:xfrm>
        <a:prstGeom prst="rect">
          <a:avLst/>
        </a:prstGeom>
      </xdr:spPr>
    </xdr:pic>
    <xdr:clientData/>
  </xdr:oneCellAnchor>
</xdr:wsDr>
</file>

<file path=xl/tables/table1.xml><?xml version="1.0" encoding="utf-8"?>
<table xmlns="http://schemas.openxmlformats.org/spreadsheetml/2006/main" id="12" name="Table713" displayName="Table713" ref="B13:G22" headerRowDxfId="13" dataDxfId="12">
  <autoFilter ref="B13:G22"/>
  <tableColumns count="6">
    <tableColumn id="1" name="Equipment" totalsRowLabel="Total" dataDxfId="11" totalsRowDxfId="10"/>
    <tableColumn id="3" name="System Size (tons)" dataDxfId="9" totalsRowDxfId="8"/>
    <tableColumn id="2" name="Full Cost" dataDxfId="7" totalsRowDxfId="6"/>
    <tableColumn id="4" name="Cost per Ton" totalsRowFunction="average" dataDxfId="5" totalsRowDxfId="4">
      <calculatedColumnFormula>Table713[[#This Row],[Full Cost]]/Table713[[#This Row],[System Size (tons)]]</calculatedColumnFormula>
    </tableColumn>
    <tableColumn id="5" name="Source" dataDxfId="3" totalsRowDxfId="2"/>
    <tableColumn id="6" name="Notes" dataDxfId="1" totalsRowDxfId="0"/>
  </tableColumns>
  <tableStyleInfo name="ERS table" showFirstColumn="0" showLastColumn="0" showRowStripes="1" showColumnStripes="0"/>
</table>
</file>

<file path=xl/theme/theme1.xml><?xml version="1.0" encoding="utf-8"?>
<a:theme xmlns:a="http://schemas.openxmlformats.org/drawingml/2006/main" name="Office Theme">
  <a:themeElements>
    <a:clrScheme name="ERS - Color Palate">
      <a:dk1>
        <a:sysClr val="windowText" lastClr="000000"/>
      </a:dk1>
      <a:lt1>
        <a:sysClr val="window" lastClr="FFFFFF"/>
      </a:lt1>
      <a:dk2>
        <a:srgbClr val="99CCFF"/>
      </a:dk2>
      <a:lt2>
        <a:srgbClr val="CCFFCC"/>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RS font (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hillphoenix.com/refrigeration-systems/distributed-systems/weatherpac/" TargetMode="External"/><Relationship Id="rId13" Type="http://schemas.openxmlformats.org/officeDocument/2006/relationships/hyperlink" Target="http://www.hillphoenix.com/refrigeration-systems/second-nature/" TargetMode="External"/><Relationship Id="rId18" Type="http://schemas.openxmlformats.org/officeDocument/2006/relationships/printerSettings" Target="../printerSettings/printerSettings2.bin"/><Relationship Id="rId3" Type="http://schemas.openxmlformats.org/officeDocument/2006/relationships/hyperlink" Target="http://www.hussmann.com/en/Products/Refrigeration-Systems/Purity/Pages/default.aspx" TargetMode="External"/><Relationship Id="rId7" Type="http://schemas.openxmlformats.org/officeDocument/2006/relationships/hyperlink" Target="http://www.hillphoenix.com/refrigeration-systems/distributed-systems/inviropac/" TargetMode="External"/><Relationship Id="rId12" Type="http://schemas.openxmlformats.org/officeDocument/2006/relationships/hyperlink" Target="http://www.hillphoenix.com/refrigeration-systems/second-nature/" TargetMode="External"/><Relationship Id="rId17" Type="http://schemas.openxmlformats.org/officeDocument/2006/relationships/hyperlink" Target="http://www.hillphoenix.com/refrigeration-systems/second-nature/" TargetMode="External"/><Relationship Id="rId2" Type="http://schemas.openxmlformats.org/officeDocument/2006/relationships/hyperlink" Target="http://www.hussmann.com/en/Products/Refrigeration-Systems/Protocol/Pages/default.aspx" TargetMode="External"/><Relationship Id="rId16" Type="http://schemas.openxmlformats.org/officeDocument/2006/relationships/hyperlink" Target="http://www.zero-zone.com/commercial-refrigeration-systems.php?ID=69" TargetMode="External"/><Relationship Id="rId1" Type="http://schemas.openxmlformats.org/officeDocument/2006/relationships/hyperlink" Target="http://www.hussmann.com/en/Products/Refrigeration-Systems/Protocol/Pages/default.aspx" TargetMode="External"/><Relationship Id="rId6" Type="http://schemas.openxmlformats.org/officeDocument/2006/relationships/hyperlink" Target="http://www.hillphoenix.com/refrigeration-systems/distributed-systems/adaptapac/" TargetMode="External"/><Relationship Id="rId11" Type="http://schemas.openxmlformats.org/officeDocument/2006/relationships/hyperlink" Target="http://www.hussmann.com/en/Products/Refrigeration-Systems/Central-Secondary/Pages/default.aspx" TargetMode="External"/><Relationship Id="rId5" Type="http://schemas.openxmlformats.org/officeDocument/2006/relationships/hyperlink" Target="http://www.hillphoenix.com/refrigeration-systems/distributed-systems/paratemp/" TargetMode="External"/><Relationship Id="rId15" Type="http://schemas.openxmlformats.org/officeDocument/2006/relationships/hyperlink" Target="http://www.hillphoenix.com/advansorflex-co2-booster-system/" TargetMode="External"/><Relationship Id="rId10" Type="http://schemas.openxmlformats.org/officeDocument/2006/relationships/hyperlink" Target="http://www.hussmann.com/en/Products/Refrigeration-Systems/Central-Secondary/Pages/default.aspx" TargetMode="External"/><Relationship Id="rId19" Type="http://schemas.openxmlformats.org/officeDocument/2006/relationships/drawing" Target="../drawings/drawing2.xml"/><Relationship Id="rId4" Type="http://schemas.openxmlformats.org/officeDocument/2006/relationships/hyperlink" Target="http://www.zero-zone.com/commercial-refrigeration-systems.php?ID=81" TargetMode="External"/><Relationship Id="rId9" Type="http://schemas.openxmlformats.org/officeDocument/2006/relationships/hyperlink" Target="http://www.hillphoenix.com/refrigeration-systems/second-nature/" TargetMode="External"/><Relationship Id="rId14" Type="http://schemas.openxmlformats.org/officeDocument/2006/relationships/hyperlink" Target="http://www.zero-zone.com/commercial-refrigeration-systems.php?ID=84"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S49"/>
  <sheetViews>
    <sheetView tabSelected="1" zoomScale="90" zoomScaleNormal="90" workbookViewId="0">
      <selection activeCell="G17" sqref="G17"/>
    </sheetView>
  </sheetViews>
  <sheetFormatPr defaultRowHeight="12.75"/>
  <cols>
    <col min="1" max="1" width="9" style="1"/>
    <col min="2" max="2" width="11.5" style="1" customWidth="1"/>
    <col min="3" max="3" width="12.75" style="1" customWidth="1"/>
    <col min="4" max="4" width="14" style="1" bestFit="1" customWidth="1"/>
    <col min="5" max="5" width="20.375" style="1" customWidth="1"/>
    <col min="6" max="6" width="19.125" style="1" customWidth="1"/>
    <col min="7" max="7" width="25.75" style="1" customWidth="1"/>
    <col min="8" max="8" width="37.5" style="1" customWidth="1"/>
    <col min="9" max="9" width="30" style="1" customWidth="1"/>
    <col min="10" max="10" width="9" style="1"/>
    <col min="11" max="11" width="3.5" style="1" bestFit="1" customWidth="1"/>
    <col min="12" max="12" width="13.25" style="1" bestFit="1" customWidth="1"/>
    <col min="13" max="13" width="9.5" style="1" bestFit="1" customWidth="1"/>
    <col min="14" max="14" width="16.375" style="1" bestFit="1" customWidth="1"/>
    <col min="15" max="16" width="15.25" style="1" bestFit="1" customWidth="1"/>
    <col min="17" max="17" width="22.375" style="1" bestFit="1" customWidth="1"/>
    <col min="18" max="16384" width="9" style="1"/>
  </cols>
  <sheetData>
    <row r="8" spans="2:6" ht="15.75">
      <c r="B8" s="26" t="s">
        <v>113</v>
      </c>
    </row>
    <row r="9" spans="2:6" s="26" customFormat="1" ht="15.75"/>
    <row r="10" spans="2:6" s="26" customFormat="1" ht="15.75">
      <c r="B10" s="42" t="s">
        <v>128</v>
      </c>
    </row>
    <row r="11" spans="2:6" s="26" customFormat="1" ht="15.75"/>
    <row r="12" spans="2:6" s="26" customFormat="1" ht="57" customHeight="1">
      <c r="B12" s="21" t="s">
        <v>10</v>
      </c>
      <c r="C12" s="88" t="s">
        <v>119</v>
      </c>
      <c r="D12" s="88" t="s">
        <v>120</v>
      </c>
      <c r="E12" s="88" t="s">
        <v>121</v>
      </c>
      <c r="F12" s="88" t="s">
        <v>122</v>
      </c>
    </row>
    <row r="13" spans="2:6" s="26" customFormat="1" ht="39">
      <c r="B13" s="22" t="s">
        <v>123</v>
      </c>
      <c r="C13" s="39">
        <f>60000/94</f>
        <v>638.29787234042556</v>
      </c>
      <c r="D13" s="30">
        <v>1</v>
      </c>
      <c r="E13" s="31">
        <v>0.15</v>
      </c>
      <c r="F13" s="32">
        <v>1</v>
      </c>
    </row>
    <row r="14" spans="2:6" s="26" customFormat="1" ht="40.5" customHeight="1">
      <c r="B14" s="23" t="s">
        <v>124</v>
      </c>
      <c r="C14" s="40">
        <f>((147000/94)+(150000/105))/2</f>
        <v>1496.2006079027356</v>
      </c>
      <c r="D14" s="33">
        <v>2</v>
      </c>
      <c r="E14" s="34">
        <f>AVERAGE(0.35,0.15,0)</f>
        <v>0.16666666666666666</v>
      </c>
      <c r="F14" s="35">
        <v>3</v>
      </c>
    </row>
    <row r="15" spans="2:6" s="26" customFormat="1" ht="26.25">
      <c r="B15" s="22" t="s">
        <v>125</v>
      </c>
      <c r="C15" s="39">
        <f>50000/33</f>
        <v>1515.1515151515152</v>
      </c>
      <c r="D15" s="30">
        <v>1</v>
      </c>
      <c r="E15" s="31">
        <f>AVERAGE(C28:C29)</f>
        <v>0.1</v>
      </c>
      <c r="F15" s="32">
        <v>2</v>
      </c>
    </row>
    <row r="16" spans="2:6" s="26" customFormat="1" ht="39">
      <c r="B16" s="23" t="s">
        <v>126</v>
      </c>
      <c r="C16" s="40">
        <f>250000/112</f>
        <v>2232.1428571428573</v>
      </c>
      <c r="D16" s="33">
        <v>1</v>
      </c>
      <c r="E16" s="34">
        <f>AVERAGE(0.525,0.2)</f>
        <v>0.36250000000000004</v>
      </c>
      <c r="F16" s="35">
        <v>2</v>
      </c>
    </row>
    <row r="17" spans="1:19" s="26" customFormat="1" ht="39">
      <c r="B17" s="24" t="s">
        <v>127</v>
      </c>
      <c r="C17" s="41">
        <f>AVERAGE(C13:C16)</f>
        <v>1470.4482131343834</v>
      </c>
      <c r="D17" s="36">
        <v>5</v>
      </c>
      <c r="E17" s="37">
        <f>AVERAGE(E13:E16)</f>
        <v>0.19479166666666667</v>
      </c>
      <c r="F17" s="38">
        <v>8</v>
      </c>
      <c r="G17" s="86"/>
    </row>
    <row r="18" spans="1:19" s="26" customFormat="1" ht="15.75"/>
    <row r="19" spans="1:19" s="26" customFormat="1" ht="15.75"/>
    <row r="20" spans="1:19" ht="15.75">
      <c r="B20" s="2" t="s">
        <v>143</v>
      </c>
      <c r="K20" s="26"/>
      <c r="L20" s="26"/>
      <c r="M20" s="26"/>
      <c r="N20" s="26"/>
      <c r="O20" s="26"/>
      <c r="P20" s="26"/>
      <c r="Q20" s="26"/>
    </row>
    <row r="21" spans="1:19" ht="15.75">
      <c r="K21" s="26"/>
      <c r="L21" s="26"/>
      <c r="M21" s="26"/>
      <c r="N21" s="26"/>
      <c r="O21" s="26"/>
      <c r="P21" s="26"/>
      <c r="Q21" s="26"/>
    </row>
    <row r="22" spans="1:19" ht="26.25">
      <c r="B22" s="52" t="s">
        <v>10</v>
      </c>
      <c r="C22" s="52" t="s">
        <v>142</v>
      </c>
      <c r="D22" s="93" t="s">
        <v>1</v>
      </c>
      <c r="E22" s="94"/>
      <c r="F22" s="93" t="s">
        <v>0</v>
      </c>
      <c r="G22" s="94"/>
      <c r="H22" s="87" t="s">
        <v>2</v>
      </c>
      <c r="J22" s="26"/>
      <c r="K22" s="26"/>
      <c r="L22" s="26"/>
      <c r="M22" s="26"/>
      <c r="N22" s="26"/>
      <c r="O22" s="26"/>
    </row>
    <row r="23" spans="1:19" ht="39" customHeight="1">
      <c r="B23" s="59" t="s">
        <v>49</v>
      </c>
      <c r="C23" s="137" t="s">
        <v>46</v>
      </c>
      <c r="D23" s="95" t="s">
        <v>82</v>
      </c>
      <c r="E23" s="96"/>
      <c r="F23" s="95" t="s">
        <v>47</v>
      </c>
      <c r="G23" s="96"/>
      <c r="H23" s="66" t="s">
        <v>48</v>
      </c>
      <c r="J23" s="26"/>
      <c r="K23" s="26"/>
      <c r="L23" s="26"/>
      <c r="M23" s="26"/>
      <c r="N23" s="26"/>
      <c r="O23" s="26"/>
    </row>
    <row r="24" spans="1:19" ht="39" customHeight="1">
      <c r="B24" s="61" t="s">
        <v>39</v>
      </c>
      <c r="C24" s="138" t="s">
        <v>42</v>
      </c>
      <c r="D24" s="89" t="s">
        <v>60</v>
      </c>
      <c r="E24" s="90"/>
      <c r="F24" s="89" t="s">
        <v>74</v>
      </c>
      <c r="G24" s="90"/>
      <c r="H24" s="23" t="s">
        <v>75</v>
      </c>
      <c r="J24" s="26"/>
      <c r="K24" s="26"/>
      <c r="L24" s="26"/>
      <c r="M24" s="26"/>
      <c r="N24" s="26"/>
      <c r="O24" s="26"/>
      <c r="P24" s="10"/>
      <c r="Q24" s="9"/>
    </row>
    <row r="25" spans="1:19" ht="34.5" customHeight="1">
      <c r="B25" s="63" t="s">
        <v>39</v>
      </c>
      <c r="C25" s="139">
        <v>0.15</v>
      </c>
      <c r="D25" s="97" t="s">
        <v>61</v>
      </c>
      <c r="E25" s="98"/>
      <c r="F25" s="97" t="s">
        <v>62</v>
      </c>
      <c r="G25" s="98"/>
      <c r="H25" s="43" t="s">
        <v>43</v>
      </c>
      <c r="J25" s="26"/>
      <c r="K25" s="26"/>
      <c r="L25" s="26"/>
      <c r="M25" s="26"/>
      <c r="N25" s="26"/>
      <c r="O25" s="26"/>
    </row>
    <row r="26" spans="1:19" ht="29.25" customHeight="1">
      <c r="B26" s="61" t="s">
        <v>39</v>
      </c>
      <c r="C26" s="138">
        <v>0</v>
      </c>
      <c r="D26" s="89" t="s">
        <v>63</v>
      </c>
      <c r="E26" s="90"/>
      <c r="F26" s="89" t="s">
        <v>64</v>
      </c>
      <c r="G26" s="90"/>
      <c r="H26" s="44" t="s">
        <v>43</v>
      </c>
      <c r="J26" s="26"/>
      <c r="K26" s="26"/>
      <c r="L26" s="26"/>
      <c r="M26" s="26"/>
      <c r="N26" s="26"/>
      <c r="O26" s="26"/>
    </row>
    <row r="27" spans="1:19" ht="28.5" customHeight="1">
      <c r="A27" s="11"/>
      <c r="B27" s="63" t="s">
        <v>40</v>
      </c>
      <c r="C27" s="139" t="s">
        <v>41</v>
      </c>
      <c r="D27" s="97" t="s">
        <v>44</v>
      </c>
      <c r="E27" s="98"/>
      <c r="F27" s="97" t="s">
        <v>69</v>
      </c>
      <c r="G27" s="98"/>
      <c r="H27" s="22" t="s">
        <v>75</v>
      </c>
      <c r="J27" s="26"/>
      <c r="K27" s="26"/>
      <c r="L27" s="26"/>
      <c r="M27" s="26"/>
      <c r="N27" s="26"/>
      <c r="O27" s="26"/>
      <c r="P27" s="10"/>
      <c r="Q27" s="9"/>
      <c r="R27" s="9"/>
      <c r="S27" s="9"/>
    </row>
    <row r="28" spans="1:19" ht="40.5" customHeight="1">
      <c r="A28" s="13"/>
      <c r="B28" s="61" t="s">
        <v>65</v>
      </c>
      <c r="C28" s="138">
        <v>0.1</v>
      </c>
      <c r="D28" s="89" t="s">
        <v>66</v>
      </c>
      <c r="E28" s="90"/>
      <c r="F28" s="89" t="s">
        <v>145</v>
      </c>
      <c r="G28" s="90"/>
      <c r="H28" s="44" t="s">
        <v>43</v>
      </c>
      <c r="J28" s="26"/>
      <c r="K28" s="26"/>
      <c r="L28" s="26"/>
      <c r="M28" s="26"/>
      <c r="N28" s="26"/>
      <c r="O28" s="26"/>
    </row>
    <row r="29" spans="1:19" ht="42.75" customHeight="1">
      <c r="A29" s="13"/>
      <c r="B29" s="63" t="s">
        <v>65</v>
      </c>
      <c r="C29" s="139">
        <v>0.1</v>
      </c>
      <c r="D29" s="97" t="s">
        <v>67</v>
      </c>
      <c r="E29" s="98"/>
      <c r="F29" s="97" t="s">
        <v>68</v>
      </c>
      <c r="G29" s="98"/>
      <c r="H29" s="43" t="s">
        <v>43</v>
      </c>
      <c r="J29" s="26"/>
      <c r="K29" s="26"/>
      <c r="L29" s="26"/>
      <c r="M29" s="26"/>
      <c r="N29" s="26"/>
      <c r="O29" s="26"/>
    </row>
    <row r="30" spans="1:19" ht="51" customHeight="1">
      <c r="A30" s="11"/>
      <c r="B30" s="61" t="s">
        <v>65</v>
      </c>
      <c r="C30" s="140">
        <v>50000</v>
      </c>
      <c r="D30" s="89" t="s">
        <v>70</v>
      </c>
      <c r="E30" s="90"/>
      <c r="F30" s="89" t="s">
        <v>72</v>
      </c>
      <c r="G30" s="90"/>
      <c r="H30" s="23" t="s">
        <v>73</v>
      </c>
      <c r="J30" s="26"/>
      <c r="K30" s="26"/>
      <c r="L30" s="26"/>
      <c r="M30" s="26"/>
      <c r="N30" s="26"/>
      <c r="O30" s="26"/>
    </row>
    <row r="31" spans="1:19" ht="51.75" customHeight="1">
      <c r="A31" s="13"/>
      <c r="B31" s="63" t="s">
        <v>39</v>
      </c>
      <c r="C31" s="141">
        <v>150000</v>
      </c>
      <c r="D31" s="97" t="s">
        <v>71</v>
      </c>
      <c r="E31" s="98"/>
      <c r="F31" s="97"/>
      <c r="G31" s="98"/>
      <c r="H31" s="22" t="s">
        <v>73</v>
      </c>
      <c r="J31" s="26"/>
      <c r="K31" s="26"/>
      <c r="L31" s="26"/>
      <c r="M31" s="26"/>
      <c r="N31" s="26"/>
      <c r="O31" s="26"/>
    </row>
    <row r="32" spans="1:19" ht="29.25" customHeight="1">
      <c r="B32" s="61" t="s">
        <v>49</v>
      </c>
      <c r="C32" s="142">
        <v>250000</v>
      </c>
      <c r="D32" s="89" t="s">
        <v>87</v>
      </c>
      <c r="E32" s="90"/>
      <c r="F32" s="89" t="s">
        <v>89</v>
      </c>
      <c r="G32" s="90"/>
      <c r="H32" s="23" t="s">
        <v>86</v>
      </c>
      <c r="J32" s="26"/>
      <c r="K32" s="26"/>
      <c r="L32" s="26"/>
      <c r="M32" s="26"/>
      <c r="N32" s="26"/>
      <c r="O32" s="26"/>
    </row>
    <row r="33" spans="2:17" ht="54" customHeight="1">
      <c r="B33" s="65" t="s">
        <v>49</v>
      </c>
      <c r="C33" s="143">
        <v>0.2</v>
      </c>
      <c r="D33" s="91" t="s">
        <v>88</v>
      </c>
      <c r="E33" s="92"/>
      <c r="F33" s="91" t="s">
        <v>90</v>
      </c>
      <c r="G33" s="92"/>
      <c r="H33" s="24" t="s">
        <v>85</v>
      </c>
      <c r="J33" s="26"/>
      <c r="K33" s="26"/>
      <c r="L33" s="26"/>
      <c r="M33" s="26"/>
      <c r="N33" s="26"/>
      <c r="O33" s="26"/>
    </row>
    <row r="34" spans="2:17" ht="15.75">
      <c r="F34" s="17"/>
      <c r="G34" s="10"/>
      <c r="K34" s="26"/>
      <c r="L34" s="26"/>
      <c r="M34" s="26"/>
      <c r="N34" s="26"/>
      <c r="O34" s="26"/>
      <c r="P34" s="26"/>
      <c r="Q34" s="26"/>
    </row>
    <row r="35" spans="2:17" ht="15.75">
      <c r="B35" s="25" t="s">
        <v>144</v>
      </c>
      <c r="K35" s="26"/>
      <c r="L35" s="26"/>
      <c r="M35" s="26"/>
      <c r="N35" s="26"/>
      <c r="O35" s="26"/>
      <c r="P35" s="26"/>
      <c r="Q35" s="26"/>
    </row>
    <row r="36" spans="2:17" ht="15.75">
      <c r="F36" s="17"/>
      <c r="G36" s="17"/>
      <c r="K36" s="26"/>
      <c r="L36" s="26"/>
      <c r="M36" s="26"/>
      <c r="N36" s="26"/>
      <c r="O36" s="26"/>
      <c r="P36" s="26"/>
      <c r="Q36" s="26"/>
    </row>
    <row r="37" spans="2:17" ht="15.75">
      <c r="D37" s="19"/>
      <c r="E37" s="19"/>
      <c r="F37" s="10"/>
      <c r="G37" s="10"/>
      <c r="K37" s="26"/>
      <c r="L37" s="26"/>
      <c r="M37" s="26"/>
      <c r="N37" s="26"/>
      <c r="O37" s="26"/>
      <c r="P37" s="26"/>
      <c r="Q37" s="26"/>
    </row>
    <row r="38" spans="2:17" ht="15.75">
      <c r="D38" s="19"/>
      <c r="E38" s="19"/>
      <c r="F38" s="10"/>
      <c r="G38" s="10"/>
      <c r="K38" s="26"/>
      <c r="L38" s="26"/>
      <c r="M38" s="26"/>
      <c r="N38" s="26"/>
      <c r="O38" s="26"/>
      <c r="P38" s="26"/>
      <c r="Q38" s="26"/>
    </row>
    <row r="39" spans="2:17" ht="15.75">
      <c r="D39" s="19"/>
      <c r="E39" s="19"/>
      <c r="F39" s="10"/>
      <c r="G39" s="10"/>
      <c r="K39" s="26"/>
      <c r="L39" s="26"/>
      <c r="M39" s="26"/>
      <c r="N39" s="26"/>
      <c r="O39" s="26"/>
      <c r="P39" s="26"/>
      <c r="Q39" s="26"/>
    </row>
    <row r="40" spans="2:17" ht="15.75">
      <c r="K40" s="26"/>
      <c r="L40" s="26"/>
      <c r="M40" s="26"/>
      <c r="N40" s="26"/>
      <c r="O40" s="26"/>
      <c r="P40" s="26"/>
      <c r="Q40" s="26"/>
    </row>
    <row r="41" spans="2:17" ht="15.75">
      <c r="C41" s="18"/>
      <c r="D41" s="20"/>
      <c r="E41" s="18"/>
      <c r="F41" s="10"/>
      <c r="K41" s="26"/>
      <c r="L41" s="26"/>
      <c r="M41" s="26"/>
      <c r="N41" s="26"/>
      <c r="O41" s="26"/>
      <c r="P41" s="26"/>
      <c r="Q41" s="26"/>
    </row>
    <row r="42" spans="2:17" ht="15.75">
      <c r="K42" s="26"/>
      <c r="L42" s="26"/>
      <c r="M42" s="26"/>
      <c r="N42" s="26"/>
      <c r="O42" s="26"/>
      <c r="P42" s="26"/>
      <c r="Q42" s="26"/>
    </row>
    <row r="43" spans="2:17" ht="15.75">
      <c r="K43" s="26"/>
      <c r="L43" s="26"/>
      <c r="M43" s="26"/>
      <c r="N43" s="26"/>
      <c r="O43" s="26"/>
      <c r="P43" s="26"/>
      <c r="Q43" s="26"/>
    </row>
    <row r="44" spans="2:17" ht="15.75">
      <c r="K44" s="26"/>
      <c r="L44" s="26"/>
      <c r="M44" s="26"/>
      <c r="N44" s="26"/>
      <c r="O44" s="26"/>
      <c r="P44" s="26"/>
      <c r="Q44" s="26"/>
    </row>
    <row r="45" spans="2:17" ht="15.75">
      <c r="K45" s="26"/>
      <c r="L45" s="26"/>
      <c r="M45" s="26"/>
      <c r="N45" s="26"/>
      <c r="O45" s="26"/>
      <c r="P45" s="26"/>
      <c r="Q45" s="26"/>
    </row>
    <row r="46" spans="2:17" ht="15.75">
      <c r="K46" s="26"/>
      <c r="L46" s="26"/>
      <c r="M46" s="26"/>
      <c r="N46" s="26"/>
      <c r="O46" s="26"/>
      <c r="P46" s="26"/>
      <c r="Q46" s="26"/>
    </row>
    <row r="47" spans="2:17" ht="15.75">
      <c r="K47" s="26"/>
      <c r="L47" s="26"/>
      <c r="M47" s="26"/>
      <c r="N47" s="26"/>
      <c r="O47" s="26"/>
      <c r="P47" s="26"/>
      <c r="Q47" s="26"/>
    </row>
    <row r="48" spans="2:17" ht="15.75">
      <c r="K48" s="26"/>
      <c r="L48" s="26"/>
      <c r="M48" s="26"/>
      <c r="N48" s="26"/>
      <c r="O48" s="26"/>
      <c r="P48" s="26"/>
      <c r="Q48" s="26"/>
    </row>
    <row r="49" spans="11:17" ht="15.75">
      <c r="K49" s="26"/>
      <c r="L49" s="26"/>
      <c r="M49" s="26"/>
      <c r="N49" s="26"/>
      <c r="O49" s="26"/>
      <c r="P49" s="26"/>
      <c r="Q49" s="26"/>
    </row>
  </sheetData>
  <mergeCells count="24">
    <mergeCell ref="F32:G32"/>
    <mergeCell ref="F33:G33"/>
    <mergeCell ref="F22:G22"/>
    <mergeCell ref="F23:G23"/>
    <mergeCell ref="F24:G24"/>
    <mergeCell ref="F25:G25"/>
    <mergeCell ref="F31:G31"/>
    <mergeCell ref="F26:G26"/>
    <mergeCell ref="F27:G27"/>
    <mergeCell ref="F28:G28"/>
    <mergeCell ref="F29:G29"/>
    <mergeCell ref="F30:G30"/>
    <mergeCell ref="D32:E32"/>
    <mergeCell ref="D33:E33"/>
    <mergeCell ref="D22:E22"/>
    <mergeCell ref="D23:E23"/>
    <mergeCell ref="D24:E24"/>
    <mergeCell ref="D25:E25"/>
    <mergeCell ref="D26:E26"/>
    <mergeCell ref="D27:E27"/>
    <mergeCell ref="D28:E28"/>
    <mergeCell ref="D29:E29"/>
    <mergeCell ref="D30:E30"/>
    <mergeCell ref="D31:E31"/>
  </mergeCells>
  <pageMargins left="0.7" right="0.7" top="0.75" bottom="0.75" header="0.3" footer="0.3"/>
  <pageSetup scale="4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K53"/>
  <sheetViews>
    <sheetView workbookViewId="0">
      <selection activeCell="L52" sqref="L52"/>
    </sheetView>
  </sheetViews>
  <sheetFormatPr defaultRowHeight="12.75"/>
  <cols>
    <col min="1" max="1" width="9" style="1"/>
    <col min="2" max="2" width="25.125" style="1" customWidth="1"/>
    <col min="3" max="3" width="14.625" style="1" customWidth="1"/>
    <col min="4" max="4" width="68.625" style="1" customWidth="1"/>
    <col min="5" max="5" width="16.125" style="1" customWidth="1"/>
    <col min="6" max="11" width="9.75" style="1" customWidth="1"/>
    <col min="12" max="16384" width="9" style="1"/>
  </cols>
  <sheetData>
    <row r="8" spans="2:8" s="12" customFormat="1" ht="18">
      <c r="B8" s="12" t="s">
        <v>110</v>
      </c>
    </row>
    <row r="10" spans="2:8">
      <c r="B10" s="2" t="s">
        <v>111</v>
      </c>
    </row>
    <row r="12" spans="2:8">
      <c r="B12" s="52" t="s">
        <v>79</v>
      </c>
      <c r="C12" s="93" t="s">
        <v>45</v>
      </c>
      <c r="D12" s="94"/>
      <c r="E12" s="68" t="s">
        <v>37</v>
      </c>
    </row>
    <row r="13" spans="2:8" ht="64.5" customHeight="1">
      <c r="B13" s="53" t="s">
        <v>5</v>
      </c>
      <c r="C13" s="99" t="s">
        <v>80</v>
      </c>
      <c r="D13" s="99"/>
      <c r="E13" s="69" t="s">
        <v>38</v>
      </c>
    </row>
    <row r="14" spans="2:8" ht="78.75" customHeight="1">
      <c r="B14" s="54" t="s">
        <v>16</v>
      </c>
      <c r="C14" s="100" t="s">
        <v>140</v>
      </c>
      <c r="D14" s="100"/>
      <c r="E14" s="70" t="s">
        <v>38</v>
      </c>
      <c r="G14"/>
      <c r="H14"/>
    </row>
    <row r="15" spans="2:8" ht="27.75" customHeight="1">
      <c r="B15" s="55" t="s">
        <v>50</v>
      </c>
      <c r="C15" s="101" t="s">
        <v>78</v>
      </c>
      <c r="D15" s="101"/>
      <c r="E15" s="71" t="s">
        <v>38</v>
      </c>
      <c r="G15"/>
      <c r="H15"/>
    </row>
    <row r="16" spans="2:8" ht="48.75" customHeight="1">
      <c r="B16" s="56" t="s">
        <v>51</v>
      </c>
      <c r="C16" s="102" t="s">
        <v>141</v>
      </c>
      <c r="D16" s="102"/>
      <c r="E16" s="72" t="s">
        <v>38</v>
      </c>
      <c r="G16" s="67"/>
      <c r="H16"/>
    </row>
    <row r="17" spans="2:11" ht="14.25">
      <c r="G17"/>
      <c r="H17"/>
    </row>
    <row r="18" spans="2:11" ht="14.25">
      <c r="G18"/>
      <c r="H18"/>
    </row>
    <row r="19" spans="2:11">
      <c r="B19" s="2" t="s">
        <v>137</v>
      </c>
    </row>
    <row r="20" spans="2:11">
      <c r="C20" s="2"/>
      <c r="D20" s="2"/>
      <c r="E20" s="2"/>
    </row>
    <row r="21" spans="2:11">
      <c r="B21" s="57" t="s">
        <v>17</v>
      </c>
      <c r="C21" s="57" t="s">
        <v>18</v>
      </c>
      <c r="D21" s="57" t="s">
        <v>0</v>
      </c>
      <c r="E21" s="109" t="s">
        <v>4</v>
      </c>
      <c r="F21" s="110"/>
      <c r="G21" s="110"/>
      <c r="H21" s="110"/>
      <c r="I21" s="110"/>
      <c r="J21" s="110"/>
      <c r="K21" s="111"/>
    </row>
    <row r="22" spans="2:11" ht="25.5">
      <c r="B22" s="58" t="s">
        <v>7</v>
      </c>
      <c r="C22" s="58" t="s">
        <v>19</v>
      </c>
      <c r="D22" s="59" t="s">
        <v>94</v>
      </c>
      <c r="E22" s="120" t="s">
        <v>21</v>
      </c>
      <c r="F22" s="121"/>
      <c r="G22" s="121"/>
      <c r="H22" s="121"/>
      <c r="I22" s="121"/>
      <c r="J22" s="121"/>
      <c r="K22" s="122"/>
    </row>
    <row r="23" spans="2:11" ht="25.5">
      <c r="B23" s="60" t="s">
        <v>7</v>
      </c>
      <c r="C23" s="60" t="s">
        <v>20</v>
      </c>
      <c r="D23" s="61" t="s">
        <v>96</v>
      </c>
      <c r="E23" s="123" t="s">
        <v>21</v>
      </c>
      <c r="F23" s="124"/>
      <c r="G23" s="124"/>
      <c r="H23" s="124"/>
      <c r="I23" s="124"/>
      <c r="J23" s="124"/>
      <c r="K23" s="125"/>
    </row>
    <row r="24" spans="2:11">
      <c r="B24" s="62" t="s">
        <v>6</v>
      </c>
      <c r="C24" s="62" t="s">
        <v>24</v>
      </c>
      <c r="D24" s="63" t="s">
        <v>91</v>
      </c>
      <c r="E24" s="126" t="s">
        <v>25</v>
      </c>
      <c r="F24" s="127"/>
      <c r="G24" s="127"/>
      <c r="H24" s="127"/>
      <c r="I24" s="127"/>
      <c r="J24" s="127"/>
      <c r="K24" s="128"/>
    </row>
    <row r="25" spans="2:11">
      <c r="B25" s="60" t="s">
        <v>26</v>
      </c>
      <c r="C25" s="60" t="s">
        <v>27</v>
      </c>
      <c r="D25" s="61" t="s">
        <v>92</v>
      </c>
      <c r="E25" s="123" t="s">
        <v>32</v>
      </c>
      <c r="F25" s="124"/>
      <c r="G25" s="124"/>
      <c r="H25" s="124"/>
      <c r="I25" s="124"/>
      <c r="J25" s="124"/>
      <c r="K25" s="125"/>
    </row>
    <row r="26" spans="2:11" ht="25.5">
      <c r="B26" s="62" t="s">
        <v>26</v>
      </c>
      <c r="C26" s="62" t="s">
        <v>28</v>
      </c>
      <c r="D26" s="63" t="s">
        <v>93</v>
      </c>
      <c r="E26" s="126" t="s">
        <v>34</v>
      </c>
      <c r="F26" s="127"/>
      <c r="G26" s="127"/>
      <c r="H26" s="127"/>
      <c r="I26" s="127"/>
      <c r="J26" s="127"/>
      <c r="K26" s="128"/>
    </row>
    <row r="27" spans="2:11" ht="25.5">
      <c r="B27" s="60" t="s">
        <v>26</v>
      </c>
      <c r="C27" s="60" t="s">
        <v>29</v>
      </c>
      <c r="D27" s="61" t="s">
        <v>97</v>
      </c>
      <c r="E27" s="123" t="s">
        <v>33</v>
      </c>
      <c r="F27" s="124"/>
      <c r="G27" s="124"/>
      <c r="H27" s="124"/>
      <c r="I27" s="124"/>
      <c r="J27" s="124"/>
      <c r="K27" s="125"/>
    </row>
    <row r="28" spans="2:11" ht="25.5">
      <c r="B28" s="64" t="s">
        <v>26</v>
      </c>
      <c r="C28" s="64" t="s">
        <v>30</v>
      </c>
      <c r="D28" s="65" t="s">
        <v>95</v>
      </c>
      <c r="E28" s="106" t="s">
        <v>31</v>
      </c>
      <c r="F28" s="107"/>
      <c r="G28" s="107"/>
      <c r="H28" s="107"/>
      <c r="I28" s="107"/>
      <c r="J28" s="107"/>
      <c r="K28" s="108"/>
    </row>
    <row r="29" spans="2:11">
      <c r="B29" s="4"/>
      <c r="C29" s="4"/>
      <c r="D29" s="4"/>
      <c r="E29" s="4"/>
    </row>
    <row r="30" spans="2:11">
      <c r="B30" s="4"/>
      <c r="C30" s="4"/>
      <c r="D30" s="4"/>
      <c r="E30" s="4"/>
    </row>
    <row r="31" spans="2:11">
      <c r="B31" s="2" t="s">
        <v>138</v>
      </c>
      <c r="C31" s="4"/>
      <c r="D31" s="4"/>
      <c r="E31" s="4"/>
    </row>
    <row r="32" spans="2:11">
      <c r="C32" s="2"/>
      <c r="D32" s="2"/>
      <c r="E32" s="2"/>
    </row>
    <row r="33" spans="2:11">
      <c r="B33" s="79" t="s">
        <v>17</v>
      </c>
      <c r="C33" s="80" t="s">
        <v>18</v>
      </c>
      <c r="D33" s="80" t="s">
        <v>0</v>
      </c>
      <c r="E33" s="112" t="s">
        <v>4</v>
      </c>
      <c r="F33" s="112"/>
      <c r="G33" s="112"/>
      <c r="H33" s="112"/>
      <c r="I33" s="112"/>
      <c r="J33" s="113"/>
    </row>
    <row r="34" spans="2:11" ht="24">
      <c r="B34" s="76" t="s">
        <v>7</v>
      </c>
      <c r="C34" s="77" t="s">
        <v>22</v>
      </c>
      <c r="D34" s="78" t="s">
        <v>107</v>
      </c>
      <c r="E34" s="114" t="s">
        <v>23</v>
      </c>
      <c r="F34" s="114"/>
      <c r="G34" s="114"/>
      <c r="H34" s="114"/>
      <c r="I34" s="114"/>
      <c r="J34" s="115"/>
    </row>
    <row r="35" spans="2:11" ht="36">
      <c r="B35" s="73" t="s">
        <v>26</v>
      </c>
      <c r="C35" s="74" t="s">
        <v>35</v>
      </c>
      <c r="D35" s="75" t="s">
        <v>108</v>
      </c>
      <c r="E35" s="116" t="s">
        <v>36</v>
      </c>
      <c r="F35" s="116"/>
      <c r="G35" s="116"/>
      <c r="H35" s="116"/>
      <c r="I35" s="116"/>
      <c r="J35" s="117"/>
    </row>
    <row r="36" spans="2:11" ht="24">
      <c r="B36" s="81" t="s">
        <v>26</v>
      </c>
      <c r="C36" s="82" t="s">
        <v>83</v>
      </c>
      <c r="D36" s="83" t="s">
        <v>109</v>
      </c>
      <c r="E36" s="118" t="s">
        <v>84</v>
      </c>
      <c r="F36" s="118"/>
      <c r="G36" s="118"/>
      <c r="H36" s="118"/>
      <c r="I36" s="118"/>
      <c r="J36" s="119"/>
    </row>
    <row r="37" spans="2:11">
      <c r="B37" s="4"/>
      <c r="C37" s="4"/>
      <c r="D37" s="4"/>
      <c r="E37" s="129"/>
      <c r="F37" s="129"/>
      <c r="G37" s="129"/>
      <c r="H37" s="129"/>
      <c r="I37" s="129"/>
      <c r="J37" s="129"/>
    </row>
    <row r="38" spans="2:11">
      <c r="B38" s="4"/>
      <c r="C38" s="4"/>
      <c r="D38" s="4"/>
      <c r="E38" s="129"/>
      <c r="F38" s="129"/>
      <c r="G38" s="129"/>
      <c r="H38" s="129"/>
      <c r="I38" s="129"/>
      <c r="J38" s="129"/>
    </row>
    <row r="39" spans="2:11">
      <c r="B39" s="2" t="s">
        <v>139</v>
      </c>
    </row>
    <row r="40" spans="2:11">
      <c r="C40" s="2"/>
      <c r="D40" s="2"/>
      <c r="E40" s="2"/>
    </row>
    <row r="41" spans="2:11">
      <c r="B41" s="57" t="s">
        <v>17</v>
      </c>
      <c r="C41" s="57" t="s">
        <v>18</v>
      </c>
      <c r="D41" s="57" t="s">
        <v>0</v>
      </c>
      <c r="E41" s="109" t="s">
        <v>4</v>
      </c>
      <c r="F41" s="110"/>
      <c r="G41" s="110"/>
      <c r="H41" s="110"/>
      <c r="I41" s="110"/>
      <c r="J41" s="110"/>
      <c r="K41" s="111"/>
    </row>
    <row r="42" spans="2:11">
      <c r="B42" s="58" t="s">
        <v>7</v>
      </c>
      <c r="C42" s="58" t="s">
        <v>52</v>
      </c>
      <c r="D42" s="59" t="s">
        <v>101</v>
      </c>
      <c r="E42" s="120" t="s">
        <v>53</v>
      </c>
      <c r="F42" s="121"/>
      <c r="G42" s="121"/>
      <c r="H42" s="121"/>
      <c r="I42" s="121"/>
      <c r="J42" s="121"/>
      <c r="K42" s="122"/>
    </row>
    <row r="43" spans="2:11">
      <c r="B43" s="60" t="s">
        <v>7</v>
      </c>
      <c r="C43" s="60" t="s">
        <v>54</v>
      </c>
      <c r="D43" s="61" t="s">
        <v>98</v>
      </c>
      <c r="E43" s="123" t="s">
        <v>53</v>
      </c>
      <c r="F43" s="124"/>
      <c r="G43" s="124"/>
      <c r="H43" s="124"/>
      <c r="I43" s="124"/>
      <c r="J43" s="124"/>
      <c r="K43" s="125"/>
    </row>
    <row r="44" spans="2:11" ht="51" customHeight="1">
      <c r="B44" s="62" t="s">
        <v>6</v>
      </c>
      <c r="C44" s="62" t="s">
        <v>55</v>
      </c>
      <c r="D44" s="62" t="s">
        <v>99</v>
      </c>
      <c r="E44" s="103" t="s">
        <v>56</v>
      </c>
      <c r="F44" s="104"/>
      <c r="G44" s="104"/>
      <c r="H44" s="104"/>
      <c r="I44" s="104"/>
      <c r="J44" s="104"/>
      <c r="K44" s="105"/>
    </row>
    <row r="45" spans="2:11">
      <c r="B45" s="60" t="s">
        <v>26</v>
      </c>
      <c r="C45" s="60" t="s">
        <v>102</v>
      </c>
      <c r="D45" s="60" t="s">
        <v>100</v>
      </c>
      <c r="E45" s="123" t="s">
        <v>36</v>
      </c>
      <c r="F45" s="124"/>
      <c r="G45" s="124"/>
      <c r="H45" s="124"/>
      <c r="I45" s="124"/>
      <c r="J45" s="124"/>
      <c r="K45" s="125"/>
    </row>
    <row r="46" spans="2:11">
      <c r="B46" s="64" t="s">
        <v>26</v>
      </c>
      <c r="C46" s="64" t="s">
        <v>103</v>
      </c>
      <c r="D46" s="64" t="s">
        <v>104</v>
      </c>
      <c r="E46" s="106" t="s">
        <v>36</v>
      </c>
      <c r="F46" s="107"/>
      <c r="G46" s="107"/>
      <c r="H46" s="107"/>
      <c r="I46" s="107"/>
      <c r="J46" s="107"/>
      <c r="K46" s="108"/>
    </row>
    <row r="49" spans="2:9">
      <c r="B49" s="2" t="s">
        <v>51</v>
      </c>
    </row>
    <row r="50" spans="2:9">
      <c r="C50" s="2"/>
      <c r="D50" s="2"/>
      <c r="E50" s="2"/>
    </row>
    <row r="51" spans="2:9">
      <c r="B51" s="57" t="s">
        <v>17</v>
      </c>
      <c r="C51" s="57" t="s">
        <v>18</v>
      </c>
      <c r="D51" s="57" t="s">
        <v>0</v>
      </c>
      <c r="E51" s="109" t="s">
        <v>4</v>
      </c>
      <c r="F51" s="110"/>
      <c r="G51" s="110"/>
      <c r="H51" s="110"/>
      <c r="I51" s="111"/>
    </row>
    <row r="52" spans="2:9" ht="25.5">
      <c r="B52" s="58" t="s">
        <v>26</v>
      </c>
      <c r="C52" s="58" t="s">
        <v>58</v>
      </c>
      <c r="D52" s="59" t="s">
        <v>105</v>
      </c>
      <c r="E52" s="120" t="s">
        <v>36</v>
      </c>
      <c r="F52" s="121"/>
      <c r="G52" s="121"/>
      <c r="H52" s="121"/>
      <c r="I52" s="122"/>
    </row>
    <row r="53" spans="2:9" ht="25.5">
      <c r="B53" s="84" t="s">
        <v>59</v>
      </c>
      <c r="C53" s="84" t="s">
        <v>55</v>
      </c>
      <c r="D53" s="85" t="s">
        <v>106</v>
      </c>
      <c r="E53" s="130" t="s">
        <v>57</v>
      </c>
      <c r="F53" s="131"/>
      <c r="G53" s="131"/>
      <c r="H53" s="131"/>
      <c r="I53" s="132"/>
    </row>
  </sheetData>
  <mergeCells count="28">
    <mergeCell ref="E52:I52"/>
    <mergeCell ref="E53:I53"/>
    <mergeCell ref="E42:K42"/>
    <mergeCell ref="E43:K43"/>
    <mergeCell ref="E45:K45"/>
    <mergeCell ref="E46:K46"/>
    <mergeCell ref="E51:I51"/>
    <mergeCell ref="E44:K44"/>
    <mergeCell ref="E28:K28"/>
    <mergeCell ref="E21:K21"/>
    <mergeCell ref="E33:J33"/>
    <mergeCell ref="E34:J34"/>
    <mergeCell ref="E35:J35"/>
    <mergeCell ref="E36:J36"/>
    <mergeCell ref="E22:K22"/>
    <mergeCell ref="E23:K23"/>
    <mergeCell ref="E24:K24"/>
    <mergeCell ref="E25:K25"/>
    <mergeCell ref="E26:K26"/>
    <mergeCell ref="E27:K27"/>
    <mergeCell ref="E37:J37"/>
    <mergeCell ref="E38:J38"/>
    <mergeCell ref="E41:K41"/>
    <mergeCell ref="C12:D12"/>
    <mergeCell ref="C13:D13"/>
    <mergeCell ref="C14:D14"/>
    <mergeCell ref="C15:D15"/>
    <mergeCell ref="C16:D16"/>
  </mergeCells>
  <hyperlinks>
    <hyperlink ref="E22" r:id="rId1"/>
    <hyperlink ref="E23" r:id="rId2"/>
    <hyperlink ref="E34" r:id="rId3"/>
    <hyperlink ref="E24" r:id="rId4"/>
    <hyperlink ref="E25" r:id="rId5"/>
    <hyperlink ref="E26" r:id="rId6"/>
    <hyperlink ref="E27" r:id="rId7"/>
    <hyperlink ref="E28" r:id="rId8"/>
    <hyperlink ref="E35" r:id="rId9"/>
    <hyperlink ref="E42" r:id="rId10"/>
    <hyperlink ref="E43" r:id="rId11"/>
    <hyperlink ref="E45" r:id="rId12"/>
    <hyperlink ref="E52" r:id="rId13"/>
    <hyperlink ref="E53" r:id="rId14"/>
    <hyperlink ref="E36" r:id="rId15"/>
    <hyperlink ref="E44" r:id="rId16"/>
    <hyperlink ref="E46" r:id="rId17"/>
  </hyperlinks>
  <pageMargins left="0.7" right="0.7" top="0.75" bottom="0.75" header="0.3" footer="0.3"/>
  <pageSetup orientation="portrait" horizontalDpi="1200" verticalDpi="1200" r:id="rId18"/>
  <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J29"/>
  <sheetViews>
    <sheetView workbookViewId="0">
      <selection activeCell="B13" sqref="B13:C19"/>
    </sheetView>
  </sheetViews>
  <sheetFormatPr defaultRowHeight="12.75"/>
  <cols>
    <col min="1" max="1" width="9" style="1"/>
    <col min="2" max="2" width="35" style="1" customWidth="1"/>
    <col min="3" max="3" width="12.75" style="1" customWidth="1"/>
    <col min="4" max="4" width="10.75" style="1" bestFit="1" customWidth="1"/>
    <col min="5" max="5" width="10.125" style="1" bestFit="1" customWidth="1"/>
    <col min="6" max="6" width="33.875" style="1" customWidth="1"/>
    <col min="7" max="9" width="9" style="1"/>
    <col min="10" max="10" width="34.75" style="1" bestFit="1" customWidth="1"/>
    <col min="11" max="16384" width="9" style="1"/>
  </cols>
  <sheetData>
    <row r="8" spans="2:10" ht="15.75">
      <c r="B8" s="26" t="s">
        <v>9</v>
      </c>
    </row>
    <row r="9" spans="2:10" s="12" customFormat="1" ht="18"/>
    <row r="12" spans="2:10">
      <c r="B12" s="2" t="s">
        <v>15</v>
      </c>
      <c r="C12" s="2"/>
      <c r="D12" s="2"/>
      <c r="E12" s="2"/>
      <c r="F12" s="2"/>
    </row>
    <row r="13" spans="2:10" ht="25.5">
      <c r="B13" s="5" t="s">
        <v>14</v>
      </c>
      <c r="C13" s="49" t="s">
        <v>12</v>
      </c>
      <c r="D13" s="49" t="s">
        <v>11</v>
      </c>
      <c r="E13" s="49" t="s">
        <v>13</v>
      </c>
      <c r="F13" s="5" t="s">
        <v>2</v>
      </c>
      <c r="G13" s="49" t="s">
        <v>0</v>
      </c>
    </row>
    <row r="14" spans="2:10">
      <c r="B14" s="7" t="s">
        <v>8</v>
      </c>
      <c r="C14" s="45">
        <v>47.25</v>
      </c>
      <c r="D14" s="47">
        <v>183195</v>
      </c>
      <c r="E14" s="50">
        <f>Table713[[#This Row],[Full Cost]]/Table713[[#This Row],[System Size (tons)]]</f>
        <v>3877.1428571428573</v>
      </c>
      <c r="F14" s="6" t="s">
        <v>130</v>
      </c>
      <c r="G14" s="51">
        <v>1</v>
      </c>
      <c r="H14" s="4"/>
    </row>
    <row r="15" spans="2:10">
      <c r="B15" s="7" t="s">
        <v>8</v>
      </c>
      <c r="C15" s="45">
        <v>15.673333333333334</v>
      </c>
      <c r="D15" s="47">
        <v>93578</v>
      </c>
      <c r="E15" s="50">
        <f>Table713[[#This Row],[Full Cost]]/Table713[[#This Row],[System Size (tons)]]</f>
        <v>5970.5231816248406</v>
      </c>
      <c r="F15" s="6" t="s">
        <v>131</v>
      </c>
      <c r="G15" s="51">
        <v>1</v>
      </c>
      <c r="H15" s="4"/>
      <c r="J15" s="9"/>
    </row>
    <row r="16" spans="2:10">
      <c r="B16" s="7" t="s">
        <v>8</v>
      </c>
      <c r="C16" s="45">
        <v>27.428333333333335</v>
      </c>
      <c r="D16" s="47">
        <v>156000</v>
      </c>
      <c r="E16" s="50">
        <f>Table713[[#This Row],[Full Cost]]/Table713[[#This Row],[System Size (tons)]]</f>
        <v>5687.5493710882902</v>
      </c>
      <c r="F16" s="6" t="s">
        <v>132</v>
      </c>
      <c r="G16" s="51">
        <v>1</v>
      </c>
      <c r="H16" s="4"/>
    </row>
    <row r="17" spans="2:8">
      <c r="B17" s="7" t="s">
        <v>8</v>
      </c>
      <c r="C17" s="45">
        <v>24.653083333333335</v>
      </c>
      <c r="D17" s="47">
        <v>107957</v>
      </c>
      <c r="E17" s="50">
        <f>Table713[[#This Row],[Full Cost]]/Table713[[#This Row],[System Size (tons)]]</f>
        <v>4379.0465695636449</v>
      </c>
      <c r="F17" s="6" t="s">
        <v>133</v>
      </c>
      <c r="G17" s="51">
        <v>1</v>
      </c>
      <c r="H17" s="4"/>
    </row>
    <row r="18" spans="2:8">
      <c r="B18" s="7" t="s">
        <v>8</v>
      </c>
      <c r="C18" s="45">
        <v>39.85</v>
      </c>
      <c r="D18" s="47">
        <v>157600</v>
      </c>
      <c r="E18" s="50">
        <f>Table713[[#This Row],[Full Cost]]/Table713[[#This Row],[System Size (tons)]]</f>
        <v>3954.8306148055208</v>
      </c>
      <c r="F18" s="6" t="s">
        <v>134</v>
      </c>
      <c r="G18" s="51">
        <v>1</v>
      </c>
      <c r="H18" s="4"/>
    </row>
    <row r="19" spans="2:8">
      <c r="B19" s="7" t="s">
        <v>8</v>
      </c>
      <c r="C19" s="45">
        <v>36.466666666666669</v>
      </c>
      <c r="D19" s="47">
        <v>160000</v>
      </c>
      <c r="E19" s="50">
        <f>Table713[[#This Row],[Full Cost]]/Table713[[#This Row],[System Size (tons)]]</f>
        <v>4387.5685557586839</v>
      </c>
      <c r="F19" s="6" t="s">
        <v>135</v>
      </c>
      <c r="G19" s="51">
        <v>1</v>
      </c>
      <c r="H19" s="4"/>
    </row>
    <row r="20" spans="2:8">
      <c r="B20" s="7" t="s">
        <v>8</v>
      </c>
      <c r="C20" s="45">
        <v>10.366666666666667</v>
      </c>
      <c r="D20" s="47">
        <v>92722</v>
      </c>
      <c r="E20" s="50">
        <f>Table713[[#This Row],[Full Cost]]/Table713[[#This Row],[System Size (tons)]]</f>
        <v>8944.2443729903534</v>
      </c>
      <c r="F20" s="6" t="s">
        <v>136</v>
      </c>
      <c r="G20" s="51">
        <v>1</v>
      </c>
      <c r="H20" s="4"/>
    </row>
    <row r="21" spans="2:8" ht="38.25">
      <c r="B21" s="14" t="s">
        <v>8</v>
      </c>
      <c r="C21" s="46">
        <v>94</v>
      </c>
      <c r="D21" s="48">
        <v>420000</v>
      </c>
      <c r="E21" s="50">
        <f>Table713[[#This Row],[Full Cost]]/Table713[[#This Row],[System Size (tons)]]</f>
        <v>4468.0851063829787</v>
      </c>
      <c r="F21" s="6" t="s">
        <v>77</v>
      </c>
      <c r="G21" s="51">
        <v>2</v>
      </c>
      <c r="H21" s="4"/>
    </row>
    <row r="22" spans="2:8" ht="38.25">
      <c r="B22" s="14" t="s">
        <v>8</v>
      </c>
      <c r="C22" s="46">
        <v>94</v>
      </c>
      <c r="D22" s="48">
        <v>400000</v>
      </c>
      <c r="E22" s="50">
        <f>Table713[[#This Row],[Full Cost]]/Table713[[#This Row],[System Size (tons)]]</f>
        <v>4255.3191489361698</v>
      </c>
      <c r="F22" s="6" t="s">
        <v>77</v>
      </c>
      <c r="G22" s="51">
        <v>2</v>
      </c>
      <c r="H22" s="4"/>
    </row>
    <row r="24" spans="2:8" ht="14.25" customHeight="1">
      <c r="C24" s="136" t="s">
        <v>76</v>
      </c>
      <c r="D24" s="136"/>
      <c r="E24" s="15">
        <f>AVERAGE(Table713[Cost per Ton])</f>
        <v>5102.7010864770382</v>
      </c>
    </row>
    <row r="27" spans="2:8" ht="13.5" customHeight="1">
      <c r="B27" s="2" t="s">
        <v>0</v>
      </c>
    </row>
    <row r="28" spans="2:8" ht="25.5" customHeight="1">
      <c r="B28" s="8">
        <v>1</v>
      </c>
      <c r="C28" s="133" t="s">
        <v>112</v>
      </c>
      <c r="D28" s="134"/>
      <c r="E28" s="134"/>
      <c r="F28" s="134"/>
    </row>
    <row r="29" spans="2:8">
      <c r="B29" s="8">
        <v>2</v>
      </c>
      <c r="C29" s="135" t="s">
        <v>81</v>
      </c>
      <c r="D29" s="134"/>
      <c r="E29" s="134"/>
      <c r="F29" s="134"/>
    </row>
  </sheetData>
  <mergeCells count="3">
    <mergeCell ref="C28:F28"/>
    <mergeCell ref="C29:F29"/>
    <mergeCell ref="C24:D24"/>
  </mergeCells>
  <pageMargins left="0.7" right="0.7" top="0.75" bottom="0.75" header="0.3" footer="0.3"/>
  <pageSetup orientation="portrait"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workbookViewId="0">
      <selection activeCell="H7" sqref="H7"/>
    </sheetView>
  </sheetViews>
  <sheetFormatPr defaultRowHeight="14.25"/>
  <cols>
    <col min="1" max="1" width="9.25" customWidth="1"/>
    <col min="2" max="2" width="13.625" bestFit="1" customWidth="1"/>
    <col min="3" max="3" width="17.75" customWidth="1"/>
    <col min="4" max="4" width="49" customWidth="1"/>
    <col min="5" max="5" width="68" customWidth="1"/>
    <col min="6" max="6" width="20" bestFit="1" customWidth="1"/>
    <col min="8" max="8" width="10.125" bestFit="1" customWidth="1"/>
  </cols>
  <sheetData>
    <row r="1" spans="2:6">
      <c r="B1" s="1"/>
      <c r="C1" s="1"/>
      <c r="D1" s="1"/>
    </row>
    <row r="2" spans="2:6">
      <c r="B2" s="1"/>
      <c r="C2" s="1"/>
      <c r="D2" s="1"/>
    </row>
    <row r="3" spans="2:6">
      <c r="B3" s="1"/>
      <c r="C3" s="1"/>
      <c r="D3" s="1"/>
    </row>
    <row r="4" spans="2:6">
      <c r="B4" s="1"/>
      <c r="C4" s="1"/>
      <c r="D4" s="1"/>
    </row>
    <row r="5" spans="2:6">
      <c r="B5" s="1"/>
      <c r="C5" s="1"/>
      <c r="D5" s="1"/>
    </row>
    <row r="6" spans="2:6">
      <c r="B6" s="1"/>
      <c r="C6" s="1"/>
      <c r="D6" s="1"/>
    </row>
    <row r="7" spans="2:6" ht="13.5" customHeight="1"/>
    <row r="9" spans="2:6" ht="15.75">
      <c r="B9" s="27" t="s">
        <v>115</v>
      </c>
    </row>
    <row r="11" spans="2:6" s="26" customFormat="1" ht="15.75">
      <c r="B11" s="28" t="s">
        <v>116</v>
      </c>
      <c r="C11" s="29" t="s">
        <v>3</v>
      </c>
    </row>
    <row r="12" spans="2:6">
      <c r="B12" s="16"/>
      <c r="C12" s="16" t="s">
        <v>117</v>
      </c>
    </row>
    <row r="13" spans="2:6">
      <c r="C13" s="3"/>
    </row>
    <row r="15" spans="2:6">
      <c r="B15" t="s">
        <v>129</v>
      </c>
      <c r="E15" t="s">
        <v>114</v>
      </c>
      <c r="F15" t="s">
        <v>118</v>
      </c>
    </row>
  </sheetData>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Costs</vt:lpstr>
      <vt:lpstr>Definitions and Features</vt:lpstr>
      <vt:lpstr>Baseline costs</vt:lpstr>
      <vt:lpstr>System Graphics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Kilgore</dc:creator>
  <cp:lastModifiedBy>Valerie Eacret</cp:lastModifiedBy>
  <cp:lastPrinted>2016-03-15T23:54:11Z</cp:lastPrinted>
  <dcterms:created xsi:type="dcterms:W3CDTF">2015-07-08T21:03:28Z</dcterms:created>
  <dcterms:modified xsi:type="dcterms:W3CDTF">2016-05-26T00:21:02Z</dcterms:modified>
</cp:coreProperties>
</file>